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<sst xmlns="http://schemas.openxmlformats.org/spreadsheetml/2006/main" count="66" uniqueCount="49">
  <si>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A=</t>
  </si>
  <si>
    <t>B=</t>
  </si>
  <si>
    <t>ordenação</t>
  </si>
  <si>
    <t>Símbolo[]</t>
  </si>
  <si>
    <t>Li global</t>
  </si>
  <si>
    <t>Li interno</t>
  </si>
  <si>
    <t xml:space="preserve">Ls interno </t>
  </si>
  <si>
    <t>sinal Ls interno</t>
  </si>
  <si>
    <t>sinal Li externo</t>
  </si>
  <si>
    <t>Li externo</t>
  </si>
  <si>
    <t>Ls global</t>
  </si>
  <si>
    <t>sinal Ls global</t>
  </si>
  <si>
    <t>União =</t>
  </si>
  <si>
    <t>Intersecção</t>
  </si>
  <si>
    <t>A menos B</t>
  </si>
  <si>
    <t>A</t>
  </si>
  <si>
    <t>A  intersecção B</t>
  </si>
  <si>
    <t>&lt;= se for um ponto só</t>
  </si>
  <si>
    <t>sinal do Li  interno</t>
  </si>
  <si>
    <t>exceções=&gt;</t>
  </si>
  <si>
    <t>Operações com intervalos</t>
  </si>
  <si>
    <t>União</t>
  </si>
  <si>
    <t>Diferença</t>
  </si>
  <si>
    <t xml:space="preserve">Digite o intervalo A. Exemplo      ]2, 8]  </t>
  </si>
  <si>
    <t>Local das fórmulas</t>
  </si>
  <si>
    <t>Confira os resultados da união, intersecção, e diferença de A com B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</si>
  <si>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</si>
  <si>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</si>
  <si>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</si>
  <si>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</si>
  <si>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</si>
  <si>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</si>
  <si>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</si>
  <si>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</si>
  <si>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</si>
  <si>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</si>
  <si>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</si>
  <si>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c5   e  E5</t>
  </si>
  <si>
    <t>Digite o intervalo B. Exemplo   [-2, infinito[</t>
  </si>
  <si>
    <t>B</t>
  </si>
  <si>
    <t>valor para infinito</t>
  </si>
  <si>
    <t>Reais</t>
  </si>
  <si>
    <t>Li</t>
  </si>
  <si>
    <t>Ls</t>
  </si>
  <si>
    <t>Elaborado por Tânia Michel Pereira</t>
  </si>
  <si>
    <t>geral</t>
  </si>
  <si>
    <t>Lista de Exercícios</t>
  </si>
  <si>
    <t>]-5, infinito[</t>
  </si>
  <si>
    <t>]-infinito, 7[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</si>
</sst>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6"/>
      <name val="Arial"/>
      <family val="2"/>
    </font>
    <font>
      <sz val="12"/>
      <color indexed="42"/>
      <name val="Times New Roman"/>
      <family val="1"/>
    </font>
    <font>
      <sz val="12"/>
      <color indexed="17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48"/>
      <name val="Times New Roman"/>
      <family val="1"/>
    </font>
    <font>
      <sz val="6"/>
      <color indexed="57"/>
      <name val="Times New Roman"/>
      <family val="1"/>
    </font>
    <font>
      <sz val="12"/>
      <name val="Webdings"/>
      <family val="1"/>
    </font>
    <font>
      <sz val="12"/>
      <color indexed="8"/>
      <name val="Webdings"/>
      <family val="1"/>
    </font>
    <font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5.25"/>
      <color indexed="8"/>
      <name val="Arial"/>
      <family val="2"/>
    </font>
    <font>
      <sz val="6"/>
      <color indexed="8"/>
      <name val="Arial"/>
      <family val="2"/>
    </font>
    <font>
      <sz val="8.75"/>
      <color indexed="8"/>
      <name val="Arial"/>
      <family val="2"/>
    </font>
    <font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4" borderId="11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7" fillId="33" borderId="0" xfId="44" applyFill="1" applyAlignment="1" applyProtection="1">
      <alignment/>
      <protection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6" borderId="0" xfId="0" applyFont="1" applyFill="1" applyAlignment="1">
      <alignment/>
    </xf>
    <xf numFmtId="0" fontId="58" fillId="36" borderId="0" xfId="0" applyFont="1" applyFill="1" applyBorder="1" applyAlignment="1">
      <alignment/>
    </xf>
    <xf numFmtId="0" fontId="58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66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Plan1!$B$68:$B$72</c:f>
              <c:numCache/>
            </c:numRef>
          </c:xVal>
          <c:yVal>
            <c:numRef>
              <c:f>Plan1!$C$68:$C$72</c:f>
              <c:numCache/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crossBetween val="midCat"/>
        <c:dispUnits/>
        <c:majorUnit val="1"/>
        <c:minorUnit val="1"/>
      </c:valAx>
      <c:valAx>
        <c:axId val="30546551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18307142"/>
        <c:crosses val="autoZero"/>
        <c:crossBetween val="midCat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7385"/>
          <c:w val="0.994"/>
          <c:h val="0.203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Plan1!$B$74:$B$78</c:f>
              <c:numCache/>
            </c:numRef>
          </c:xVal>
          <c:yVal>
            <c:numRef>
              <c:f>Plan1!$C$74:$C$78</c:f>
              <c:numCache/>
            </c:numRef>
          </c:yVal>
          <c:smooth val="0"/>
        </c:ser>
        <c:axId val="6483504"/>
        <c:axId val="58351537"/>
      </c:scatterChart>
      <c:valAx>
        <c:axId val="6483504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51537"/>
        <c:crosses val="autoZero"/>
        <c:crossBetween val="midCat"/>
        <c:dispUnits/>
        <c:majorUnit val="1"/>
        <c:minorUnit val="1"/>
      </c:valAx>
      <c:valAx>
        <c:axId val="58351537"/>
        <c:scaling>
          <c:orientation val="minMax"/>
          <c:max val="6"/>
        </c:scaling>
        <c:axPos val="l"/>
        <c:delete val="1"/>
        <c:majorTickMark val="out"/>
        <c:minorTickMark val="none"/>
        <c:tickLblPos val="nextTo"/>
        <c:crossAx val="6483504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49225"/>
          <c:w val="0.98025"/>
          <c:h val="0.29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Plan1!$B$81:$B$85</c:f>
              <c:numCache/>
            </c:numRef>
          </c:xVal>
          <c:yVal>
            <c:numRef>
              <c:f>Plan1!$C$81:$C$85</c:f>
              <c:numCache/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54027"/>
        <c:crosses val="autoZero"/>
        <c:crossBetween val="midCat"/>
        <c:dispUnits/>
        <c:majorUnit val="1"/>
        <c:minorUnit val="1"/>
      </c:valAx>
      <c:valAx>
        <c:axId val="28854027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55401786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7</xdr:col>
      <xdr:colOff>152400</xdr:colOff>
      <xdr:row>33</xdr:row>
      <xdr:rowOff>190500</xdr:rowOff>
    </xdr:to>
    <xdr:graphicFrame>
      <xdr:nvGraphicFramePr>
        <xdr:cNvPr id="1" name="Chart 16"/>
        <xdr:cNvGraphicFramePr/>
      </xdr:nvGraphicFramePr>
      <xdr:xfrm>
        <a:off x="0" y="2295525"/>
        <a:ext cx="89439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</xdr:row>
      <xdr:rowOff>0</xdr:rowOff>
    </xdr:from>
    <xdr:to>
      <xdr:col>7</xdr:col>
      <xdr:colOff>76200</xdr:colOff>
      <xdr:row>13</xdr:row>
      <xdr:rowOff>28575</xdr:rowOff>
    </xdr:to>
    <xdr:graphicFrame>
      <xdr:nvGraphicFramePr>
        <xdr:cNvPr id="2" name="Chart 17"/>
        <xdr:cNvGraphicFramePr/>
      </xdr:nvGraphicFramePr>
      <xdr:xfrm>
        <a:off x="47625" y="1228725"/>
        <a:ext cx="88201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12</xdr:row>
      <xdr:rowOff>19050</xdr:rowOff>
    </xdr:from>
    <xdr:to>
      <xdr:col>7</xdr:col>
      <xdr:colOff>161925</xdr:colOff>
      <xdr:row>12</xdr:row>
      <xdr:rowOff>476250</xdr:rowOff>
    </xdr:to>
    <xdr:graphicFrame>
      <xdr:nvGraphicFramePr>
        <xdr:cNvPr id="3" name="Chart 18"/>
        <xdr:cNvGraphicFramePr/>
      </xdr:nvGraphicFramePr>
      <xdr:xfrm>
        <a:off x="28575" y="3076575"/>
        <a:ext cx="8924925" cy="45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jetos.unijui.edu.br/matematica/principal/medio/intervalos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140625" style="7" customWidth="1"/>
    <col min="2" max="2" width="30.57421875" style="1" customWidth="1"/>
    <col min="3" max="3" width="2.8515625" style="1" customWidth="1"/>
    <col min="4" max="4" width="37.28125" style="1" customWidth="1"/>
    <col min="5" max="5" width="21.00390625" style="1" customWidth="1"/>
    <col min="6" max="6" width="27.8515625" style="1" customWidth="1"/>
    <col min="7" max="7" width="8.140625" style="1" customWidth="1"/>
    <col min="8" max="8" width="5.57421875" style="1" customWidth="1"/>
    <col min="9" max="9" width="11.00390625" style="1" customWidth="1"/>
    <col min="10" max="10" width="10.57421875" style="1" customWidth="1"/>
    <col min="11" max="11" width="8.421875" style="1" customWidth="1"/>
    <col min="12" max="12" width="5.7109375" style="1" customWidth="1"/>
    <col min="13" max="13" width="8.421875" style="1" customWidth="1"/>
    <col min="14" max="17" width="9.140625" style="1" customWidth="1"/>
    <col min="18" max="18" width="13.00390625" style="1" customWidth="1"/>
    <col min="19" max="16384" width="9.140625" style="1" customWidth="1"/>
  </cols>
  <sheetData>
    <row r="1" s="9" customFormat="1" ht="12" customHeight="1" thickBot="1">
      <c r="A1" s="10"/>
    </row>
    <row r="2" spans="4:7" s="7" customFormat="1" ht="21" thickBot="1">
      <c r="D2" s="11" t="s">
        <v>20</v>
      </c>
      <c r="G2" s="27" t="s">
        <v>44</v>
      </c>
    </row>
    <row r="3" s="9" customFormat="1" ht="11.25" customHeight="1" thickBot="1">
      <c r="A3" s="10"/>
    </row>
    <row r="4" spans="2:11" ht="16.5" thickBot="1">
      <c r="B4" s="14" t="s">
        <v>23</v>
      </c>
      <c r="F4" s="15" t="s">
        <v>38</v>
      </c>
      <c r="J4" s="28"/>
      <c r="K4" s="28"/>
    </row>
    <row r="5" spans="1:11" ht="18" customHeight="1" thickBot="1">
      <c r="A5" s="12" t="s">
        <v>0</v>
      </c>
      <c r="B5" s="26" t="s">
        <v>47</v>
      </c>
      <c r="E5" s="13" t="s">
        <v>1</v>
      </c>
      <c r="F5" s="25" t="s">
        <v>48</v>
      </c>
      <c r="G5" s="4"/>
      <c r="H5" s="7"/>
      <c r="I5" s="4"/>
      <c r="J5" s="29"/>
      <c r="K5" s="29"/>
    </row>
    <row r="6" spans="2:11" ht="18" customHeight="1">
      <c r="B6" s="2"/>
      <c r="C6" s="4"/>
      <c r="D6" s="2"/>
      <c r="F6" s="4"/>
      <c r="G6" s="4"/>
      <c r="H6" s="7"/>
      <c r="I6" s="4"/>
      <c r="J6" s="29"/>
      <c r="K6" s="29"/>
    </row>
    <row r="7" spans="2:11" ht="18" customHeight="1">
      <c r="B7" s="16" t="s">
        <v>25</v>
      </c>
      <c r="C7" s="5"/>
      <c r="D7" s="5"/>
      <c r="F7" s="4"/>
      <c r="G7" s="4"/>
      <c r="H7" s="7"/>
      <c r="I7" s="4"/>
      <c r="J7" s="29"/>
      <c r="K7" s="29"/>
    </row>
    <row r="8" spans="2:11" ht="18" customHeight="1">
      <c r="B8" s="19" t="s">
        <v>21</v>
      </c>
      <c r="D8" s="21" t="s">
        <v>13</v>
      </c>
      <c r="F8" s="23" t="s">
        <v>22</v>
      </c>
      <c r="G8" s="3"/>
      <c r="H8" s="3"/>
      <c r="I8" s="3"/>
      <c r="J8" s="28"/>
      <c r="K8" s="28"/>
    </row>
    <row r="9" spans="1:11" s="5" customFormat="1" ht="18.75" customHeight="1">
      <c r="A9" s="6"/>
      <c r="B9" s="20" t="str">
        <f>E115</f>
        <v> A união B = ]-infinito,  infinito[</v>
      </c>
      <c r="D9" s="22" t="str">
        <f>E117</f>
        <v>A intersecção B = ]-5, 7[</v>
      </c>
      <c r="F9" s="24" t="str">
        <f>D126</f>
        <v>A - B = [7, infinito[</v>
      </c>
      <c r="I9" s="34" t="s">
        <v>46</v>
      </c>
      <c r="J9" s="30"/>
      <c r="K9" s="30"/>
    </row>
    <row r="10" spans="1:11" s="5" customFormat="1" ht="20.25" customHeight="1" thickBot="1">
      <c r="A10" s="6"/>
      <c r="J10" s="30"/>
      <c r="K10" s="30"/>
    </row>
    <row r="11" s="18" customFormat="1" ht="9.75" customHeight="1" thickBot="1">
      <c r="A11" s="17"/>
    </row>
    <row r="12" spans="1:3" s="5" customFormat="1" ht="59.25" customHeight="1">
      <c r="A12" s="6"/>
      <c r="C12" s="14" t="s">
        <v>15</v>
      </c>
    </row>
    <row r="13" spans="1:3" s="5" customFormat="1" ht="41.25" customHeight="1">
      <c r="A13" s="6"/>
      <c r="C13" s="15" t="s">
        <v>39</v>
      </c>
    </row>
    <row r="14" spans="1:4" s="5" customFormat="1" ht="29.25" customHeight="1">
      <c r="A14" s="6"/>
      <c r="B14" s="1"/>
      <c r="D14" s="1"/>
    </row>
    <row r="15" spans="1:4" s="5" customFormat="1" ht="26.25" customHeight="1">
      <c r="A15" s="6"/>
      <c r="B15" s="1"/>
      <c r="D15" s="1"/>
    </row>
    <row r="16" ht="26.25" customHeight="1"/>
    <row r="17" ht="24" customHeight="1"/>
    <row r="18" ht="24.75" customHeight="1" thickBot="1"/>
    <row r="19" s="9" customFormat="1" ht="10.5" customHeight="1" thickBot="1">
      <c r="A19" s="10"/>
    </row>
    <row r="20" ht="28.5" customHeight="1"/>
    <row r="21" ht="27" customHeight="1"/>
    <row r="22" ht="38.25" customHeight="1"/>
    <row r="23" s="6" customFormat="1" ht="15.75"/>
    <row r="24" s="7" customFormat="1" ht="15.75"/>
    <row r="25" s="6" customFormat="1" ht="15.75"/>
    <row r="26" s="7" customFormat="1" ht="15.75"/>
    <row r="27" s="7" customFormat="1" ht="15.75"/>
    <row r="28" s="7" customFormat="1" ht="15" customHeight="1"/>
    <row r="29" s="7" customFormat="1" ht="15.75"/>
    <row r="30" s="7" customFormat="1" ht="15.75"/>
    <row r="31" s="8" customFormat="1" ht="15.75"/>
    <row r="32" s="7" customFormat="1" ht="15.75"/>
    <row r="33" ht="15.75">
      <c r="P33" s="7"/>
    </row>
    <row r="34" ht="15.75">
      <c r="P34" s="7"/>
    </row>
    <row r="35" ht="15.75">
      <c r="P35" s="7"/>
    </row>
    <row r="36" ht="15.75">
      <c r="P36" s="7"/>
    </row>
    <row r="37" ht="15.75">
      <c r="P37" s="7"/>
    </row>
    <row r="38" ht="15.75">
      <c r="P38" s="7"/>
    </row>
    <row r="39" ht="15.75">
      <c r="P39" s="7"/>
    </row>
    <row r="40" ht="15.75">
      <c r="P40" s="7"/>
    </row>
    <row r="41" ht="15.75">
      <c r="P41" s="7"/>
    </row>
    <row r="42" ht="15.75">
      <c r="P42" s="7"/>
    </row>
    <row r="43" ht="15.75">
      <c r="P43" s="7"/>
    </row>
    <row r="44" ht="15.75">
      <c r="P44" s="7"/>
    </row>
    <row r="45" ht="15.75">
      <c r="P45" s="7"/>
    </row>
    <row r="46" ht="15.75">
      <c r="P46" s="7"/>
    </row>
    <row r="47" ht="15.75">
      <c r="P47" s="7"/>
    </row>
    <row r="48" ht="15.75">
      <c r="P48" s="7"/>
    </row>
    <row r="49" ht="15.75">
      <c r="P49" s="7"/>
    </row>
    <row r="50" ht="15.75">
      <c r="P50" s="7"/>
    </row>
    <row r="51" ht="15.75">
      <c r="P51" s="7"/>
    </row>
    <row r="52" ht="15.75">
      <c r="P52" s="7"/>
    </row>
    <row r="53" ht="15.75">
      <c r="P53" s="7"/>
    </row>
    <row r="54" ht="15.75">
      <c r="P54" s="7"/>
    </row>
    <row r="55" ht="15.75">
      <c r="P55" s="7"/>
    </row>
    <row r="56" spans="1:16" ht="15.75">
      <c r="A56" s="35"/>
      <c r="B56" s="36"/>
      <c r="C56" s="36"/>
      <c r="D56" s="36"/>
      <c r="E56" s="36"/>
      <c r="F56" s="36"/>
      <c r="P56" s="7"/>
    </row>
    <row r="57" spans="1:16" ht="15.75">
      <c r="A57" s="35"/>
      <c r="B57" s="36"/>
      <c r="C57" s="36"/>
      <c r="D57" s="36"/>
      <c r="E57" s="36"/>
      <c r="F57" s="36"/>
      <c r="P57" s="7"/>
    </row>
    <row r="58" spans="1:16" ht="15.75">
      <c r="A58" s="35"/>
      <c r="B58" s="36"/>
      <c r="C58" s="36"/>
      <c r="D58" s="36"/>
      <c r="E58" s="36"/>
      <c r="F58" s="36"/>
      <c r="P58" s="7"/>
    </row>
    <row r="59" spans="1:16" ht="15.75">
      <c r="A59" s="35"/>
      <c r="B59" s="36"/>
      <c r="C59" s="36"/>
      <c r="D59" s="36"/>
      <c r="E59" s="36"/>
      <c r="F59" s="36"/>
      <c r="P59" s="7"/>
    </row>
    <row r="60" spans="1:16" ht="15.75">
      <c r="A60" s="35"/>
      <c r="B60" s="36"/>
      <c r="C60" s="36"/>
      <c r="D60" s="36"/>
      <c r="E60" s="36"/>
      <c r="F60" s="36"/>
      <c r="P60" s="7"/>
    </row>
    <row r="61" spans="1:16" ht="15.75">
      <c r="A61" s="35"/>
      <c r="B61" s="36"/>
      <c r="C61" s="36"/>
      <c r="D61" s="36"/>
      <c r="E61" s="36"/>
      <c r="F61" s="36"/>
      <c r="P61" s="7"/>
    </row>
    <row r="62" spans="1:16" ht="15.75">
      <c r="A62" s="35"/>
      <c r="B62" s="36"/>
      <c r="C62" s="36"/>
      <c r="D62" s="36"/>
      <c r="E62" s="36"/>
      <c r="F62" s="36"/>
      <c r="P62" s="7"/>
    </row>
    <row r="63" spans="1:16" ht="15.75">
      <c r="A63" s="35"/>
      <c r="B63" s="36"/>
      <c r="C63" s="36"/>
      <c r="D63" s="36"/>
      <c r="E63" s="36"/>
      <c r="F63" s="36"/>
      <c r="P63" s="7"/>
    </row>
    <row r="64" spans="1:16" ht="15.75">
      <c r="A64" s="35"/>
      <c r="B64" s="37"/>
      <c r="C64" s="36"/>
      <c r="D64" s="36"/>
      <c r="E64" s="36"/>
      <c r="F64" s="36"/>
      <c r="P64" s="7"/>
    </row>
    <row r="65" spans="1:16" s="32" customFormat="1" ht="15.75">
      <c r="A65" s="35"/>
      <c r="B65" s="36"/>
      <c r="C65" s="36"/>
      <c r="D65" s="36"/>
      <c r="E65" s="36"/>
      <c r="F65" s="36"/>
      <c r="P65" s="31"/>
    </row>
    <row r="66" spans="1:6" s="33" customFormat="1" ht="15.75">
      <c r="A66" s="35"/>
      <c r="B66" s="35" t="s">
        <v>45</v>
      </c>
      <c r="C66" s="35"/>
      <c r="D66" s="35"/>
      <c r="E66" s="35"/>
      <c r="F66" s="35"/>
    </row>
    <row r="67" spans="1:6" s="33" customFormat="1" ht="15.75">
      <c r="A67" s="35"/>
      <c r="B67" s="35"/>
      <c r="C67" s="35"/>
      <c r="D67" s="35"/>
      <c r="E67" s="35"/>
      <c r="F67" s="35"/>
    </row>
    <row r="68" spans="1:6" s="33" customFormat="1" ht="15.75">
      <c r="A68" s="35"/>
      <c r="B68" s="35">
        <v>0</v>
      </c>
      <c r="C68" s="35">
        <v>0</v>
      </c>
      <c r="D68" s="35"/>
      <c r="E68" s="35"/>
      <c r="F68" s="35"/>
    </row>
    <row r="69" spans="1:6" s="33" customFormat="1" ht="15.75">
      <c r="A69" s="35"/>
      <c r="B69" s="35">
        <f>B70</f>
        <v>-22</v>
      </c>
      <c r="C69" s="35">
        <v>0</v>
      </c>
      <c r="D69" s="35"/>
      <c r="E69" s="35"/>
      <c r="F69" s="35"/>
    </row>
    <row r="70" spans="1:6" s="33" customFormat="1" ht="15.75">
      <c r="A70" s="35" t="s">
        <v>42</v>
      </c>
      <c r="B70" s="35">
        <f>VALUE(E97)-2</f>
        <v>-22</v>
      </c>
      <c r="C70" s="35">
        <v>6</v>
      </c>
      <c r="D70" s="35"/>
      <c r="E70" s="35"/>
      <c r="F70" s="35"/>
    </row>
    <row r="71" spans="1:6" s="33" customFormat="1" ht="15.75">
      <c r="A71" s="35" t="s">
        <v>43</v>
      </c>
      <c r="B71" s="35">
        <f>B72</f>
        <v>20</v>
      </c>
      <c r="C71" s="35">
        <f>C70</f>
        <v>6</v>
      </c>
      <c r="D71" s="35"/>
      <c r="E71" s="35"/>
      <c r="F71" s="35"/>
    </row>
    <row r="72" spans="1:6" s="33" customFormat="1" ht="15.75">
      <c r="A72" s="35"/>
      <c r="B72" s="35">
        <f>VALUE(E98)</f>
        <v>20</v>
      </c>
      <c r="C72" s="35">
        <v>0</v>
      </c>
      <c r="D72" s="35"/>
      <c r="E72" s="35"/>
      <c r="F72" s="35"/>
    </row>
    <row r="73" spans="1:6" s="33" customFormat="1" ht="15.75">
      <c r="A73" s="35"/>
      <c r="B73" s="35" t="s">
        <v>15</v>
      </c>
      <c r="C73" s="35"/>
      <c r="D73" s="35"/>
      <c r="E73" s="35"/>
      <c r="F73" s="35"/>
    </row>
    <row r="74" spans="1:6" s="33" customFormat="1" ht="15.75">
      <c r="A74" s="35"/>
      <c r="B74" s="35">
        <v>0</v>
      </c>
      <c r="C74" s="35">
        <v>0</v>
      </c>
      <c r="D74" s="35"/>
      <c r="E74" s="35"/>
      <c r="F74" s="35"/>
    </row>
    <row r="75" spans="1:6" s="33" customFormat="1" ht="15.75">
      <c r="A75" s="35"/>
      <c r="B75" s="35">
        <f>B76</f>
        <v>-5</v>
      </c>
      <c r="C75" s="35">
        <f>C74</f>
        <v>0</v>
      </c>
      <c r="D75" s="35"/>
      <c r="E75" s="35"/>
      <c r="F75" s="35"/>
    </row>
    <row r="76" spans="1:6" s="33" customFormat="1" ht="15.75">
      <c r="A76" s="35" t="s">
        <v>42</v>
      </c>
      <c r="B76" s="35">
        <f>F97</f>
        <v>-5</v>
      </c>
      <c r="C76" s="35">
        <v>4.5</v>
      </c>
      <c r="D76" s="35"/>
      <c r="E76" s="35"/>
      <c r="F76" s="35"/>
    </row>
    <row r="77" spans="1:6" s="33" customFormat="1" ht="15.75">
      <c r="A77" s="35" t="s">
        <v>43</v>
      </c>
      <c r="B77" s="35">
        <f>F98</f>
        <v>25</v>
      </c>
      <c r="C77" s="35">
        <v>4.5</v>
      </c>
      <c r="D77" s="35"/>
      <c r="E77" s="35"/>
      <c r="F77" s="35"/>
    </row>
    <row r="78" spans="1:6" s="33" customFormat="1" ht="15.75">
      <c r="A78" s="35"/>
      <c r="B78" s="35">
        <f>B77</f>
        <v>25</v>
      </c>
      <c r="C78" s="35">
        <f>0</f>
        <v>0</v>
      </c>
      <c r="D78" s="35"/>
      <c r="E78" s="35"/>
      <c r="F78" s="35"/>
    </row>
    <row r="79" spans="1:6" s="33" customFormat="1" ht="15.75">
      <c r="A79" s="35"/>
      <c r="B79" s="35"/>
      <c r="C79" s="35"/>
      <c r="D79" s="35"/>
      <c r="E79" s="35"/>
      <c r="F79" s="35"/>
    </row>
    <row r="80" spans="1:6" s="33" customFormat="1" ht="15.75">
      <c r="A80" s="35"/>
      <c r="B80" s="35" t="s">
        <v>39</v>
      </c>
      <c r="C80" s="35"/>
      <c r="D80" s="35"/>
      <c r="E80" s="35"/>
      <c r="F80" s="35"/>
    </row>
    <row r="81" spans="1:6" s="33" customFormat="1" ht="15.75">
      <c r="A81" s="35"/>
      <c r="B81" s="35">
        <v>0</v>
      </c>
      <c r="C81" s="35">
        <f>C82</f>
        <v>0</v>
      </c>
      <c r="D81" s="35"/>
      <c r="E81" s="35"/>
      <c r="F81" s="35"/>
    </row>
    <row r="82" spans="1:6" s="33" customFormat="1" ht="15.75">
      <c r="A82" s="35"/>
      <c r="B82" s="35">
        <f>B83</f>
        <v>-25</v>
      </c>
      <c r="C82" s="35">
        <f>0</f>
        <v>0</v>
      </c>
      <c r="D82" s="35"/>
      <c r="E82" s="35"/>
      <c r="F82" s="35"/>
    </row>
    <row r="83" spans="1:6" s="33" customFormat="1" ht="15.75">
      <c r="A83" s="35" t="s">
        <v>42</v>
      </c>
      <c r="B83" s="35">
        <f>G97</f>
        <v>-25</v>
      </c>
      <c r="C83" s="35">
        <v>5</v>
      </c>
      <c r="D83" s="35"/>
      <c r="E83" s="35"/>
      <c r="F83" s="35"/>
    </row>
    <row r="84" spans="1:6" s="33" customFormat="1" ht="15.75">
      <c r="A84" s="35" t="s">
        <v>43</v>
      </c>
      <c r="B84" s="35">
        <f>G98</f>
        <v>7</v>
      </c>
      <c r="C84" s="35">
        <v>5</v>
      </c>
      <c r="D84" s="35"/>
      <c r="E84" s="35"/>
      <c r="F84" s="35"/>
    </row>
    <row r="85" spans="1:6" s="33" customFormat="1" ht="15.75">
      <c r="A85" s="35"/>
      <c r="B85" s="35">
        <f>B84</f>
        <v>7</v>
      </c>
      <c r="C85" s="35">
        <f>C81</f>
        <v>0</v>
      </c>
      <c r="D85" s="35"/>
      <c r="E85" s="35"/>
      <c r="F85" s="35"/>
    </row>
    <row r="86" spans="1:6" s="33" customFormat="1" ht="15.75">
      <c r="A86" s="35"/>
      <c r="B86" s="35"/>
      <c r="C86" s="35"/>
      <c r="D86" s="35"/>
      <c r="E86" s="35"/>
      <c r="F86" s="35"/>
    </row>
    <row r="87" spans="1:6" s="33" customFormat="1" ht="15.75">
      <c r="A87" s="35"/>
      <c r="B87" s="35"/>
      <c r="C87" s="35"/>
      <c r="D87" s="35"/>
      <c r="E87" s="35"/>
      <c r="F87" s="35"/>
    </row>
    <row r="88" spans="1:6" s="33" customFormat="1" ht="15.75">
      <c r="A88" s="35"/>
      <c r="B88" s="35"/>
      <c r="C88" s="35"/>
      <c r="D88" s="35"/>
      <c r="E88" s="35"/>
      <c r="F88" s="35"/>
    </row>
    <row r="89" spans="1:6" s="33" customFormat="1" ht="15.75">
      <c r="A89" s="35"/>
      <c r="B89" s="35"/>
      <c r="C89" s="35"/>
      <c r="D89" s="35"/>
      <c r="E89" s="35"/>
      <c r="F89" s="35"/>
    </row>
    <row r="90" spans="1:6" s="33" customFormat="1" ht="15.75">
      <c r="A90" s="35"/>
      <c r="B90" s="35"/>
      <c r="C90" s="35"/>
      <c r="D90" s="35"/>
      <c r="E90" s="35"/>
      <c r="F90" s="35"/>
    </row>
    <row r="91" spans="1:6" s="33" customFormat="1" ht="15.75">
      <c r="A91" s="35"/>
      <c r="B91" s="35"/>
      <c r="C91" s="35"/>
      <c r="D91" s="35"/>
      <c r="E91" s="35"/>
      <c r="F91" s="35"/>
    </row>
    <row r="92" spans="1:20" s="33" customFormat="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33" customFormat="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33" customFormat="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33" customFormat="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33" customFormat="1" ht="15.75">
      <c r="A96" s="35"/>
      <c r="B96" s="35"/>
      <c r="C96" s="35"/>
      <c r="D96" s="35"/>
      <c r="E96" s="35" t="s">
        <v>41</v>
      </c>
      <c r="F96" s="35" t="s">
        <v>15</v>
      </c>
      <c r="G96" s="35" t="s">
        <v>39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33" customFormat="1" ht="15.75">
      <c r="A97" s="35"/>
      <c r="B97" s="35"/>
      <c r="C97" s="35"/>
      <c r="D97" s="35"/>
      <c r="E97" s="35">
        <f>-20</f>
        <v>-20</v>
      </c>
      <c r="F97" s="35">
        <f>IF(D106=-D101,-25,D106)</f>
        <v>-5</v>
      </c>
      <c r="G97" s="35">
        <f>IF(D108=-D101,-25,D108)</f>
        <v>-25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33" customFormat="1" ht="15.75">
      <c r="A98" s="35"/>
      <c r="B98" s="35"/>
      <c r="C98" s="35"/>
      <c r="D98" s="35"/>
      <c r="E98" s="35">
        <f>20</f>
        <v>20</v>
      </c>
      <c r="F98" s="35">
        <f>IF(E106=D101,25,E106)</f>
        <v>25</v>
      </c>
      <c r="G98" s="35">
        <f>IF(E108=D101,25,E108)</f>
        <v>7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33" customFormat="1" ht="15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33" customFormat="1" ht="15.75">
      <c r="A100" s="35"/>
      <c r="B100" s="38"/>
      <c r="C100" s="38"/>
      <c r="D100" s="39" t="s">
        <v>24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33" customFormat="1" ht="15.75">
      <c r="A101" s="35"/>
      <c r="B101" s="35" t="s">
        <v>40</v>
      </c>
      <c r="C101" s="35" t="str">
        <f>SUBSTITUTE(B5,"infinito",D101,1)</f>
        <v>]-5, 99913[</v>
      </c>
      <c r="D101" s="35">
        <f>99913</f>
        <v>99913</v>
      </c>
      <c r="E101" s="35" t="str">
        <f>SUBSTITUTE(F5,"infinito",D101,1)</f>
        <v>]-99913, 7[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33" customFormat="1" ht="15.75">
      <c r="A102" s="35"/>
      <c r="B102" s="35" t="s">
        <v>26</v>
      </c>
      <c r="C102" s="35" t="s">
        <v>37</v>
      </c>
      <c r="D102" s="35" t="s">
        <v>27</v>
      </c>
      <c r="E102" s="35" t="s">
        <v>28</v>
      </c>
      <c r="F102" s="35" t="s">
        <v>29</v>
      </c>
      <c r="G102" s="35" t="s">
        <v>30</v>
      </c>
      <c r="H102" s="35" t="s">
        <v>31</v>
      </c>
      <c r="I102" s="35" t="s">
        <v>32</v>
      </c>
      <c r="J102" s="35" t="s">
        <v>33</v>
      </c>
      <c r="K102" s="35" t="s">
        <v>34</v>
      </c>
      <c r="L102" s="35" t="s">
        <v>35</v>
      </c>
      <c r="M102" s="35" t="s">
        <v>36</v>
      </c>
      <c r="N102" s="35"/>
      <c r="O102" s="35"/>
      <c r="P102" s="35"/>
      <c r="Q102" s="35"/>
      <c r="R102" s="35"/>
      <c r="S102" s="35"/>
      <c r="T102" s="35"/>
    </row>
    <row r="103" spans="1:20" s="33" customFormat="1" ht="15.75">
      <c r="A103" s="35"/>
      <c r="B103" s="35"/>
      <c r="C103" s="35" t="str">
        <f>SUBSTITUTE(C101,"infinito",D101,1)</f>
        <v>]-5, 99913[</v>
      </c>
      <c r="D103" s="35"/>
      <c r="E103" s="35" t="str">
        <f>SUBSTITUTE(E101,"infinito",D101,1)</f>
        <v>]-99913, 7[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33" customFormat="1" ht="15.75">
      <c r="A104" s="35"/>
      <c r="B104" s="39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33" customFormat="1" ht="15.75">
      <c r="A105" s="35"/>
      <c r="B105" s="39"/>
      <c r="C105" s="35" t="str">
        <f>TRIM(C103)</f>
        <v>]-5, 99913[</v>
      </c>
      <c r="D105" s="35">
        <f>FIND(",",C105,1)</f>
        <v>4</v>
      </c>
      <c r="E105" s="35">
        <f>SEARCH(F106,C105,D105)</f>
        <v>11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33" customFormat="1" ht="15.75">
      <c r="A106" s="35"/>
      <c r="B106" s="39" t="s">
        <v>0</v>
      </c>
      <c r="C106" s="35" t="str">
        <f>LEFT(C105)</f>
        <v>]</v>
      </c>
      <c r="D106" s="35">
        <f>IF(G106&gt;I106,I106,G106)</f>
        <v>-5</v>
      </c>
      <c r="E106" s="35">
        <f>IF(G106&gt;I106,G106,I106)</f>
        <v>99913</v>
      </c>
      <c r="F106" s="35" t="str">
        <f>RIGHT(C105,1)</f>
        <v>[</v>
      </c>
      <c r="G106" s="35">
        <f>VALUE(MID(C105,2,D105-2))</f>
        <v>-5</v>
      </c>
      <c r="H106" s="35"/>
      <c r="I106" s="35">
        <f>VALUE((MID(C105,D105+1,E105-D105-1)))</f>
        <v>99913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33" customFormat="1" ht="15.75">
      <c r="A107" s="35"/>
      <c r="B107" s="39"/>
      <c r="C107" s="35" t="str">
        <f>TRIM(E103)</f>
        <v>]-99913, 7[</v>
      </c>
      <c r="D107" s="35">
        <f>FIND(",",C107,1)</f>
        <v>8</v>
      </c>
      <c r="E107" s="35">
        <f>SEARCH(F108,C107,D107)</f>
        <v>11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33" customFormat="1" ht="15.75">
      <c r="A108" s="35"/>
      <c r="B108" s="39" t="s">
        <v>1</v>
      </c>
      <c r="C108" s="35" t="str">
        <f>LEFT(C107)</f>
        <v>]</v>
      </c>
      <c r="D108" s="35">
        <f>IF(G108&gt;I108,I108,G108)</f>
        <v>-99913</v>
      </c>
      <c r="E108" s="35">
        <f>IF(G108&gt;I108,G108,I108)</f>
        <v>7</v>
      </c>
      <c r="F108" s="35" t="str">
        <f>RIGHT(C107,1)</f>
        <v>[</v>
      </c>
      <c r="G108" s="35">
        <f>VALUE(MID(C107,2,D107-2))</f>
        <v>-99913</v>
      </c>
      <c r="H108" s="35"/>
      <c r="I108" s="35">
        <f>VALUE((MID(C107,D107+1,E107-D107-1)))</f>
        <v>7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s="33" customFormat="1" ht="15.75">
      <c r="A109" s="35"/>
      <c r="B109" s="39"/>
      <c r="C109" s="35" t="s">
        <v>2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s="33" customFormat="1" ht="15.75">
      <c r="A110" s="35"/>
      <c r="B110" s="39"/>
      <c r="C110" s="35" t="s">
        <v>3</v>
      </c>
      <c r="D110" s="35" t="s">
        <v>4</v>
      </c>
      <c r="E110" s="35" t="s">
        <v>18</v>
      </c>
      <c r="F110" s="35" t="s">
        <v>5</v>
      </c>
      <c r="G110" s="35" t="s">
        <v>6</v>
      </c>
      <c r="H110" s="35"/>
      <c r="I110" s="35" t="s">
        <v>7</v>
      </c>
      <c r="J110" s="35" t="s">
        <v>8</v>
      </c>
      <c r="K110" s="35" t="s">
        <v>9</v>
      </c>
      <c r="L110" s="35" t="s">
        <v>10</v>
      </c>
      <c r="M110" s="35" t="s">
        <v>11</v>
      </c>
      <c r="N110" s="35"/>
      <c r="O110" s="35"/>
      <c r="P110" s="35"/>
      <c r="Q110" s="35"/>
      <c r="R110" s="35"/>
      <c r="S110" s="35"/>
      <c r="T110" s="35"/>
    </row>
    <row r="111" spans="1:20" s="33" customFormat="1" ht="15.75">
      <c r="A111" s="35"/>
      <c r="B111" s="40" t="s">
        <v>0</v>
      </c>
      <c r="C111" s="40">
        <f>IF(VALUE(D106)&lt;=VALUE(D108),C106,"")</f>
      </c>
      <c r="D111" s="40">
        <f>IF(VALUE(D106)&lt;=VALUE(D108),VALUE(D106),"")</f>
      </c>
      <c r="E111" s="40" t="str">
        <f>IF(AND(D106&lt;=E108,D106&gt;D108),C106,"")</f>
        <v>]</v>
      </c>
      <c r="F111" s="40">
        <f>IF(AND(D106&lt;=E108,D106&gt;D108),D106,"")</f>
        <v>-5</v>
      </c>
      <c r="G111" s="40">
        <f>IF(E106&lt;E108,E106,"")</f>
      </c>
      <c r="H111" s="40"/>
      <c r="I111" s="40">
        <f>IF(E106&lt;E108,F106,"")</f>
      </c>
      <c r="J111" s="40">
        <f>IF(D106&gt;E108,C106,"")</f>
      </c>
      <c r="K111" s="40">
        <f>IF(D106&gt;E108,D106,"")</f>
      </c>
      <c r="L111" s="40">
        <f>IF(E106&gt;=E108,E106,"")</f>
        <v>99913</v>
      </c>
      <c r="M111" s="40" t="str">
        <f>IF(E106&gt;=E108,F106,"")</f>
        <v>[</v>
      </c>
      <c r="N111" s="35"/>
      <c r="O111" s="35"/>
      <c r="P111" s="35"/>
      <c r="Q111" s="35"/>
      <c r="R111" s="35"/>
      <c r="S111" s="35"/>
      <c r="T111" s="35"/>
    </row>
    <row r="112" spans="1:20" s="33" customFormat="1" ht="15.75">
      <c r="A112" s="35"/>
      <c r="B112" s="40" t="s">
        <v>1</v>
      </c>
      <c r="C112" s="40" t="str">
        <f>IF(VALUE(D108)&lt;=VALUE(D106),C108,"")</f>
        <v>]</v>
      </c>
      <c r="D112" s="40">
        <f>IF(VALUE(D108)&lt;=VALUE(D106),VALUE(D108),"")</f>
        <v>-99913</v>
      </c>
      <c r="E112" s="40">
        <f>IF(AND(D108&gt;D106,D108&lt;=E106),C108,"")</f>
      </c>
      <c r="F112" s="40">
        <f>IF(AND(D108&gt;D106,D108&lt;=E106),D108,"")</f>
      </c>
      <c r="G112" s="40">
        <f>IF(E108&lt;E106,E108,"")</f>
        <v>7</v>
      </c>
      <c r="H112" s="40"/>
      <c r="I112" s="40" t="str">
        <f>IF(E108&lt;E106,F108,"")</f>
        <v>[</v>
      </c>
      <c r="J112" s="40">
        <f>IF(D108&gt;E106,F108,"")</f>
      </c>
      <c r="K112" s="40">
        <f>IF(D108&gt;E106,D108,"")</f>
      </c>
      <c r="L112" s="40">
        <f>IF(E108&gt;=E106,E108,"")</f>
      </c>
      <c r="M112" s="40">
        <f>IF(E108&gt;=E106,F108,"")</f>
      </c>
      <c r="N112" s="35"/>
      <c r="O112" s="35"/>
      <c r="P112" s="35"/>
      <c r="Q112" s="35"/>
      <c r="R112" s="35"/>
      <c r="S112" s="35"/>
      <c r="T112" s="35"/>
    </row>
    <row r="113" spans="1:20" s="33" customFormat="1" ht="15.75">
      <c r="A113" s="3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35"/>
      <c r="O113" s="35"/>
      <c r="P113" s="35"/>
      <c r="Q113" s="35"/>
      <c r="R113" s="35"/>
      <c r="S113" s="35"/>
      <c r="T113" s="35"/>
    </row>
    <row r="114" spans="1:20" s="33" customFormat="1" ht="15.75">
      <c r="A114" s="35"/>
      <c r="B114" s="40" t="s">
        <v>12</v>
      </c>
      <c r="C114" s="40" t="str">
        <f>IF(C111="",C112,IF(C112="",C111,IF(OR(C111="[",C112="["),"[",C111)))</f>
        <v>]</v>
      </c>
      <c r="D114" s="40" t="str">
        <f>IF(D111=D112,D111,CONCATENATE(D111,D112))</f>
        <v>-99913</v>
      </c>
      <c r="E114" s="41">
        <f>IF(AND(F112=G111,E112="]",I111="["),CONCATENATE(F111,F112,"[    união    ]",G112,G111,", "),"")</f>
      </c>
      <c r="F114" s="40"/>
      <c r="G114" s="40">
        <f>IF(J114&lt;&gt;"",CONCATENATE(G111,G112),"")</f>
      </c>
      <c r="H114" s="40"/>
      <c r="I114" s="40">
        <f>IF(K114&lt;&gt;"",CONCATENATE(I111,I112),"")</f>
      </c>
      <c r="J114" s="40">
        <f>CONCATENATE(J111,J112)</f>
      </c>
      <c r="K114" s="40">
        <f>CONCATENATE(K111,K112)</f>
      </c>
      <c r="L114" s="40" t="str">
        <f>IF(L111=L112,L111,CONCATENATE(L111,L112))</f>
        <v>99913</v>
      </c>
      <c r="M114" s="40" t="str">
        <f>IF(OR(M111="]",M112="]"),"]","[")</f>
        <v>[</v>
      </c>
      <c r="N114" s="35"/>
      <c r="O114" s="35"/>
      <c r="P114" s="35"/>
      <c r="Q114" s="35"/>
      <c r="R114" s="35"/>
      <c r="S114" s="35"/>
      <c r="T114" s="35"/>
    </row>
    <row r="115" spans="1:20" s="33" customFormat="1" ht="15.75">
      <c r="A115" s="35"/>
      <c r="B115" s="41" t="str">
        <f>CONCATENATE(" A união B = ",C114,D114,",  ",E114,G114,I114,I115,J114,K114,J115,L114,M114,)</f>
        <v> A união B = ]-99913,  99913[</v>
      </c>
      <c r="C115" s="40"/>
      <c r="D115" s="40" t="str">
        <f>SUBSTITUTE(B115,D101,"infinito",1)</f>
        <v> A união B = ]-infinito,  99913[</v>
      </c>
      <c r="E115" s="40" t="str">
        <f>SUBSTITUTE(D115,D101,"infinito",1)</f>
        <v> A união B = ]-infinito,  infinito[</v>
      </c>
      <c r="F115" s="40"/>
      <c r="G115" s="40"/>
      <c r="H115" s="40"/>
      <c r="I115" s="40">
        <f>IF(J114&lt;&gt;""," união ","")</f>
      </c>
      <c r="J115" s="40">
        <f>IF(J114&lt;&gt;"",", ","")</f>
      </c>
      <c r="K115" s="40"/>
      <c r="L115" s="40"/>
      <c r="M115" s="40"/>
      <c r="N115" s="35"/>
      <c r="O115" s="35"/>
      <c r="P115" s="35"/>
      <c r="Q115" s="35"/>
      <c r="R115" s="35"/>
      <c r="S115" s="35"/>
      <c r="T115" s="35"/>
    </row>
    <row r="116" spans="1:20" s="33" customFormat="1" ht="15.75">
      <c r="A116" s="35"/>
      <c r="B116" s="40" t="s">
        <v>13</v>
      </c>
      <c r="C116" s="40">
        <f>IF(OR(C111="",C112=""),"",IF(OR(C111="]",C112="]"),"]","["))</f>
      </c>
      <c r="D116" s="40">
        <f>IF(C116&lt;&gt;"",IF(D111=D112,D111,CONCATENATE(D111,D112)),"")</f>
      </c>
      <c r="E116" s="40" t="str">
        <f>IF(AND(AND(J111="",K111=""),AND(J112="",K112="")),IF(D116="",CONCATENATE(E111,E112),""),"")</f>
        <v>]</v>
      </c>
      <c r="F116" s="40" t="str">
        <f>IF(AND(AND(J111="",K111=""),AND(J112="",K112="")),IF(E116&lt;&gt;"",CONCATENATE(F111,F112),""),"")</f>
        <v>-5</v>
      </c>
      <c r="G116" s="35" t="str">
        <f>CONCATENATE(G111,G112)</f>
        <v>7</v>
      </c>
      <c r="H116" s="40"/>
      <c r="I116" s="40" t="str">
        <f>IF(AND(AND(J111="",K111=""),AND(J112="",K112="")),IF(OR(I111&lt;&gt;"",I112&lt;&gt;""),CONCATENATE(I111,I112),""),"")</f>
        <v>[</v>
      </c>
      <c r="J116" s="40">
        <f>""</f>
      </c>
      <c r="K116" s="40">
        <f>""</f>
      </c>
      <c r="L116" s="40">
        <f>IF(AND(G111="",G112="",G112="",K112=""),IF(L111=L112,L111,CONCATENATE(L111,L112)),"")</f>
      </c>
      <c r="M116" s="40">
        <f>IF(L116="","",IF(OR(M111="[",M112="["),"[","]"))</f>
      </c>
      <c r="N116" s="35" t="str">
        <f>CONCATENATE(C116,D116,E116,F116,G116,H116,I116,J116,K116,L116,M116)</f>
        <v>]-57[</v>
      </c>
      <c r="O116" s="35"/>
      <c r="P116" s="35"/>
      <c r="Q116" s="35"/>
      <c r="R116" s="35"/>
      <c r="S116" s="35"/>
      <c r="T116" s="35"/>
    </row>
    <row r="117" spans="1:20" s="33" customFormat="1" ht="15.75">
      <c r="A117" s="35"/>
      <c r="B117" s="35" t="str">
        <f>IF(OR(C116&lt;&gt;"",F116&lt;&gt;H116),CONCATENATE("A intersecção B = ",C116,D116,E116,F116,", ",G116,L117,H116,I116,L116,M116),IF(AND(E116="[",I116="]"),CONCATENATE("A intersecção B = { ",F116," }"),"A intersecção B = { }"))</f>
        <v>A intersecção B = ]-5, 7[</v>
      </c>
      <c r="C117" s="35"/>
      <c r="D117" s="35" t="str">
        <f>SUBSTITUTE(B117,D101,"infinito",1)</f>
        <v>A intersecção B = ]-5, 7[</v>
      </c>
      <c r="E117" s="35" t="str">
        <f>SUBSTITUTE(D117,D101,"infinito",1)</f>
        <v>A intersecção B = ]-5, 7[</v>
      </c>
      <c r="F117" s="35">
        <f>IF(F116=H116,IF(OR(E116="]",I116="["),"",F116),"")</f>
      </c>
      <c r="G117" s="35" t="s">
        <v>17</v>
      </c>
      <c r="H117" s="35"/>
      <c r="I117" s="35"/>
      <c r="J117" s="35"/>
      <c r="K117" s="35"/>
      <c r="L117" s="35">
        <f>IF(M117="",CHAR(216),"")</f>
      </c>
      <c r="M117" s="35" t="str">
        <f>CONCATENATE(C116,D116,E116,F116,H116,I116,J116,K116,L116,M116)</f>
        <v>]-5[</v>
      </c>
      <c r="N117" s="35"/>
      <c r="O117" s="35"/>
      <c r="P117" s="35"/>
      <c r="Q117" s="35"/>
      <c r="R117" s="35"/>
      <c r="S117" s="35"/>
      <c r="T117" s="35"/>
    </row>
    <row r="118" spans="1:20" s="33" customFormat="1" ht="15.75">
      <c r="A118" s="35"/>
      <c r="B118" s="35" t="s">
        <v>15</v>
      </c>
      <c r="C118" s="35">
        <f>C111</f>
      </c>
      <c r="D118" s="35">
        <f>D111</f>
      </c>
      <c r="E118" s="35" t="str">
        <f aca="true" t="shared" si="0" ref="D118:M118">E111</f>
        <v>]</v>
      </c>
      <c r="F118" s="35">
        <f t="shared" si="0"/>
        <v>-5</v>
      </c>
      <c r="G118" s="35">
        <f t="shared" si="0"/>
      </c>
      <c r="H118" s="35"/>
      <c r="I118" s="35">
        <f t="shared" si="0"/>
      </c>
      <c r="J118" s="35">
        <f t="shared" si="0"/>
      </c>
      <c r="K118" s="35">
        <f t="shared" si="0"/>
      </c>
      <c r="L118" s="35">
        <f t="shared" si="0"/>
        <v>99913</v>
      </c>
      <c r="M118" s="35" t="str">
        <f t="shared" si="0"/>
        <v>[</v>
      </c>
      <c r="N118" s="35"/>
      <c r="O118" s="35"/>
      <c r="P118" s="35"/>
      <c r="Q118" s="35"/>
      <c r="R118" s="35"/>
      <c r="S118" s="35"/>
      <c r="T118" s="35"/>
    </row>
    <row r="119" spans="1:20" s="33" customFormat="1" ht="15.75">
      <c r="A119" s="35"/>
      <c r="B119" s="35" t="s">
        <v>15</v>
      </c>
      <c r="C119" s="35" t="str">
        <f>IF(C118="",E118,C118)</f>
        <v>]</v>
      </c>
      <c r="D119" s="35">
        <f>IF(D118="",VALUE(F118),VALUE(D118))</f>
        <v>-5</v>
      </c>
      <c r="E119" s="35"/>
      <c r="F119" s="35"/>
      <c r="G119" s="35"/>
      <c r="H119" s="35"/>
      <c r="I119" s="35"/>
      <c r="J119" s="35"/>
      <c r="K119" s="35"/>
      <c r="L119" s="35">
        <f>IF(L118="",VALUE(G118),VALUE(L118))</f>
        <v>99913</v>
      </c>
      <c r="M119" s="35" t="str">
        <f>IF(M118="",I118,M118)</f>
        <v>[</v>
      </c>
      <c r="N119" s="35"/>
      <c r="O119" s="35"/>
      <c r="P119" s="35"/>
      <c r="Q119" s="35"/>
      <c r="R119" s="35"/>
      <c r="S119" s="35"/>
      <c r="T119" s="35"/>
    </row>
    <row r="120" spans="1:20" s="33" customFormat="1" ht="15.75">
      <c r="A120" s="35"/>
      <c r="B120" s="35" t="s">
        <v>16</v>
      </c>
      <c r="C120" s="35">
        <f>IF(N116&lt;&gt;"",C116,"")</f>
      </c>
      <c r="D120" s="35">
        <f>IF(N116&lt;&gt;"",D116,"")</f>
      </c>
      <c r="E120" s="35" t="str">
        <f>IF(N116&lt;&gt;"",E116,"")</f>
        <v>]</v>
      </c>
      <c r="F120" s="35" t="str">
        <f>IF(N116&lt;&gt;"",F116,"")</f>
        <v>-5</v>
      </c>
      <c r="G120" s="35">
        <f>IF(N116&lt;&gt;"",H116,"")</f>
        <v>0</v>
      </c>
      <c r="H120" s="35"/>
      <c r="I120" s="35" t="str">
        <f>IF(N116&lt;&gt;"",I116,"")</f>
        <v>[</v>
      </c>
      <c r="J120" s="35">
        <f>IF(N116&lt;&gt;"",J116,"")</f>
      </c>
      <c r="K120" s="35">
        <f>IF(N116&lt;&gt;"",K116,"")</f>
      </c>
      <c r="L120" s="35">
        <f>IF(N116&lt;&gt;"",L116,"")</f>
      </c>
      <c r="M120" s="35">
        <f>IF(N116&lt;&gt;"",M116,"")</f>
      </c>
      <c r="N120" s="35"/>
      <c r="O120" s="35"/>
      <c r="P120" s="35"/>
      <c r="Q120" s="35"/>
      <c r="R120" s="35"/>
      <c r="S120" s="35"/>
      <c r="T120" s="35"/>
    </row>
    <row r="121" spans="1:20" s="33" customFormat="1" ht="15.75">
      <c r="A121" s="35"/>
      <c r="B121" s="35" t="s">
        <v>16</v>
      </c>
      <c r="C121" s="35">
        <f>IF(D119=(F120),E120,"")</f>
      </c>
      <c r="D121" s="35">
        <f>IF(D119=F120,VALUE(F120),"")</f>
      </c>
      <c r="E121" s="35">
        <f>IF($C123&lt;&gt;"",E120,"")</f>
      </c>
      <c r="F121" s="35" t="str">
        <f>IF($C123&lt;&gt;"","",F120)</f>
        <v>-5</v>
      </c>
      <c r="G121" s="35">
        <f>IF($G120=$L119,"",G120)</f>
        <v>0</v>
      </c>
      <c r="H121" s="35"/>
      <c r="I121" s="35" t="str">
        <f>IF($G120=$L119,"",I120)</f>
        <v>[</v>
      </c>
      <c r="J121" s="35"/>
      <c r="K121" s="35"/>
      <c r="L121" s="35">
        <f>IF(G121="",G120,"")</f>
      </c>
      <c r="M121" s="35">
        <f>IF(I121="",I120,"")</f>
      </c>
      <c r="N121" s="35"/>
      <c r="O121" s="35"/>
      <c r="P121" s="35"/>
      <c r="Q121" s="35"/>
      <c r="R121" s="35"/>
      <c r="S121" s="35"/>
      <c r="T121" s="35"/>
    </row>
    <row r="122" spans="1:20" s="33" customFormat="1" ht="15.75">
      <c r="A122" s="35"/>
      <c r="B122" s="35" t="s">
        <v>14</v>
      </c>
      <c r="C122" s="35">
        <f>IF(C120="",C118,"")</f>
      </c>
      <c r="D122" s="35">
        <f>IF(D120="",D118,"")</f>
      </c>
      <c r="E122" s="35"/>
      <c r="F122" s="35">
        <f>IF(C123&lt;&gt;"","[","")</f>
      </c>
      <c r="G122" s="35">
        <f>IF(G118=F120,IF(I120="]","[",IF(C121&lt;&gt;"",CONCATENATE(" união { ",G118,L118," }"),"")),"")</f>
      </c>
      <c r="H122" s="35" t="str">
        <f>IF(OR(D106&gt;E108,D108&gt;E106),"",IF(G111&lt;&gt;F112,G111,IF(AND(J111="",K111="",J112="",K112=""),IF(OR(G111&lt;&gt;"",G112&lt;&gt;""),CONCATENATE(G111,G112),""),"")))</f>
        <v>7</v>
      </c>
      <c r="I122" s="35">
        <f>IF(E122="","",IF(E120="]",IF(AND(F120=G120,I120="]",I118="]"),"[",IF(I118="[","[",""))))</f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s="33" customFormat="1" ht="15.75">
      <c r="A123" s="35"/>
      <c r="B123" s="35" t="s">
        <v>19</v>
      </c>
      <c r="C123" s="35">
        <f>IF(OR(VALUE(D106)&gt;VALUE(E108),VALUE(D108)&gt;VALUE(E106),OR(AND(VALUE(E106)=VALUE(D108),C108="]"),AND(VALUE(E106)=VALUE(D108),F106="["))),"  A ",IF(F117&lt;&gt;"",CONCATENATE("A - {",F117,"}"),IF(AND(OR(D106&gt;D108,AND(D106=D108,C106=C108),AND(D106=D108,C108="[")),OR(E106&lt;E108,AND(E106=E108,F106=F108),AND(E106=E108,F108="]")))," { }",IF(AND(D108=D106,E106=E108),IF(AND(C106="[",F106="]",C108="]",F108="["),CONCATENATE(" {",D106,", ",E106,"}"),IF(AND(C106="[",F106="]",C108="]"),CONCATENATE(" {",D106,"}"),IF(AND(C106="[",F106="]",C108="[",F108="["),CONCATENATE(" {",E106,"}"),""))),""))))</f>
      </c>
      <c r="D123" s="35">
        <f>IF(AND(C123="",F117="",D106&lt;D108,E106&gt;E108,C108="[",F108="]"),CONCATENATE(C118,D118,E118,F118,", ",D108,"[  união  ]",E108,", ",E106,F106),"")</f>
      </c>
      <c r="E123" s="35">
        <f>IF(AND(C123="",F117="",D106&gt;D108,E106&gt;E108,C108="]",F108="]"),CONCATENATE(C118,D118,E118,F118,", ",D108,"]  união  ]",E108,", ",E106,F106),"")</f>
      </c>
      <c r="F123" s="35">
        <f>IF(AND(D106&lt;D108,C123="",F117="",E106&gt;E108,F106="]",F108="[",C108="]"),CONCATENATE(C118,D118,E118,F118,", ",D108,"]  união  [",E108,", ",E106,F106),"")</f>
      </c>
      <c r="G123" s="35"/>
      <c r="H123" s="35">
        <f>IF(AND(C123="",F117="",D106&lt;D108,E106&gt;E108,C108="[",F108="["),CONCATENATE(C118,D118,E118,F118,", ",D108,"[  união  [",E108,", ",E106,F106),"")</f>
      </c>
      <c r="I123" s="35">
        <f>IF(AND(C123="",F117="",D106&lt;D108,E108&gt;E106,C108="["),CONCATENATE(C106,D106,", ",D108,"["),"")</f>
      </c>
      <c r="J123" s="35">
        <f>IF(AND(E106&lt;E108,C123="",F117="",D106&lt;D108,D108&lt;E106,C108="]"),CONCATENATE(C106,D106,", ",D108,"]"),"")</f>
      </c>
      <c r="K123" s="35">
        <f>IF(AND(C123="",F117="",D106=D108,E108=E106,F108="[",F106="]"),CONCATENATE("{",E106,"} "),"")</f>
      </c>
      <c r="L123" s="35">
        <f>IF(AND(D106&lt;D108,E106=E108,F106="]",F108="["),CONCATENATE(J124,C106,D106,", ",D108,C108," união {",E106,"}"),"")</f>
      </c>
      <c r="M123" s="35" t="str">
        <f>IF(AND(C123="",F117="",OR(AND(D106=D108,OR(C106="]",C108="[")),D106&gt;D108),E108&lt;E106),CONCATENATE(F108,E108,", ",E106,F106),"")</f>
        <v>[7, 99913[</v>
      </c>
      <c r="N123" s="35">
        <f>IF(AND(C123="",F117="",D106=D108,C106="[",C108="]",E106&gt;E108),CONCATENATE("{",D106,"} união ",F108,E108,", ",E106,F106),"")</f>
      </c>
      <c r="O123" s="35">
        <f>IF(AND(C123="",F117="",D106=D108,C106="[",C108="]",OR(AND(E106=E108,F106="["),E106&lt;E108)),CONCATENATE("{",D106,"}"),"")</f>
      </c>
      <c r="P123" s="35">
        <f>IF(AND(D106&lt;D108,E106=E108,F108="]"),CONCATENATE(C106,D106,D108,C108),"")</f>
      </c>
      <c r="Q123" s="35">
        <f>IF(AND(D106&gt;D108,E106=E108,F106="]",F108="["),CONCATENATE("{",E108,"}"),"")</f>
      </c>
      <c r="R123" s="35"/>
      <c r="S123" s="35"/>
      <c r="T123" s="35"/>
    </row>
    <row r="124" spans="1:20" s="33" customFormat="1" ht="15.75">
      <c r="A124" s="35"/>
      <c r="B124" s="35" t="s">
        <v>14</v>
      </c>
      <c r="C124" s="35" t="str">
        <f>IF(B125&lt;&gt;"",CONCATENATE("A - B = ",C123,D123,E123,F123,G123,H123,I123,J123,K123,L123,M123,N123,O123,P123,Q123,R123),"A - B = { } ")</f>
        <v>A - B = [7, 99913[</v>
      </c>
      <c r="D124" s="35"/>
      <c r="E124" s="35"/>
      <c r="F124" s="35"/>
      <c r="G124" s="35">
        <f>IF(AND(C123="",F117="",E106=E108,F106="]",F108="[",C108="]"),CONCATENATE(C118,D118,E118,F118,", ",D108,"]  união  {",L119,"}"),"")</f>
      </c>
      <c r="H124" s="35"/>
      <c r="I124" s="35"/>
      <c r="J124" s="35">
        <f>IF(AND(D108&gt;D106,D108&lt;E106,E108=E106,F106="]",F108="]"),CONCATENATE("A - B = "),"")</f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s="33" customFormat="1" ht="15.75">
      <c r="A125" s="35"/>
      <c r="B125" s="35" t="str">
        <f>CONCATENATE(C123,D123,E123,F123,G123,H123,I123,J123,K123,L123,M123,N123,O123,P123,Q123,R123)</f>
        <v>[7, 99913[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s="33" customFormat="1" ht="15.75">
      <c r="A126" s="35"/>
      <c r="B126" s="35" t="str">
        <f>SUBSTITUTE(C124,D101,"infinito",1)</f>
        <v>A - B = [7, infinito[</v>
      </c>
      <c r="C126" s="35"/>
      <c r="D126" s="35" t="str">
        <f>SUBSTITUTE(B126,D101,"infinito",1)</f>
        <v>A - B = [7, infinito[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s="33" customFormat="1" ht="15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s="33" customFormat="1" ht="15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s="33" customFormat="1" ht="15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s="33" customFormat="1" ht="15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s="33" customFormat="1" ht="15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s="33" customFormat="1" ht="15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s="33" customFormat="1" ht="15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s="33" customFormat="1" ht="15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s="33" customFormat="1" ht="15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55" ht="15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5"/>
      <c r="Q136" s="36"/>
      <c r="R136" s="36"/>
      <c r="S136" s="36"/>
      <c r="T136" s="3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ht="15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5"/>
      <c r="Q137" s="36"/>
      <c r="R137" s="36"/>
      <c r="S137" s="36"/>
      <c r="T137" s="3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5"/>
      <c r="Q138" s="36"/>
      <c r="R138" s="36"/>
      <c r="S138" s="36"/>
      <c r="T138" s="36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ht="15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5"/>
      <c r="Q139" s="36"/>
      <c r="R139" s="36"/>
      <c r="S139" s="36"/>
      <c r="T139" s="36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ht="15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5"/>
      <c r="Q140" s="36"/>
      <c r="R140" s="36"/>
      <c r="S140" s="36"/>
      <c r="T140" s="36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ht="15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5"/>
      <c r="Q141" s="36"/>
      <c r="R141" s="36"/>
      <c r="S141" s="36"/>
      <c r="T141" s="36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5"/>
      <c r="Q142" s="36"/>
      <c r="R142" s="36"/>
      <c r="S142" s="36"/>
      <c r="T142" s="36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15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5"/>
      <c r="Q143" s="36"/>
      <c r="R143" s="36"/>
      <c r="S143" s="36"/>
      <c r="T143" s="36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5"/>
      <c r="Q144" s="36"/>
      <c r="R144" s="36"/>
      <c r="S144" s="36"/>
      <c r="T144" s="36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5"/>
      <c r="Q145" s="36"/>
      <c r="R145" s="36"/>
      <c r="S145" s="36"/>
      <c r="T145" s="36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5"/>
      <c r="Q146" s="36"/>
      <c r="R146" s="36"/>
      <c r="S146" s="36"/>
      <c r="T146" s="36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0" ht="15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5"/>
      <c r="Q147" s="36"/>
      <c r="R147" s="36"/>
      <c r="S147" s="36"/>
      <c r="T147" s="36"/>
    </row>
    <row r="148" spans="4:20" ht="15.75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5"/>
      <c r="Q148" s="36"/>
      <c r="R148" s="36"/>
      <c r="S148" s="36"/>
      <c r="T148" s="36"/>
    </row>
    <row r="149" spans="4:20" ht="15.75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5"/>
      <c r="Q149" s="36"/>
      <c r="R149" s="36"/>
      <c r="S149" s="36"/>
      <c r="T149" s="36"/>
    </row>
    <row r="150" spans="4:20" ht="15.75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5"/>
      <c r="Q150" s="36"/>
      <c r="R150" s="36"/>
      <c r="S150" s="36"/>
      <c r="T150" s="36"/>
    </row>
    <row r="151" spans="4:20" ht="15.75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5"/>
      <c r="Q151" s="36"/>
      <c r="R151" s="36"/>
      <c r="S151" s="36"/>
      <c r="T151" s="36"/>
    </row>
    <row r="152" spans="4:20" ht="15.75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5"/>
      <c r="Q152" s="36"/>
      <c r="R152" s="36"/>
      <c r="S152" s="36"/>
      <c r="T152" s="36"/>
    </row>
    <row r="153" spans="4:20" ht="15.75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5"/>
      <c r="Q153" s="36"/>
      <c r="R153" s="36"/>
      <c r="S153" s="36"/>
      <c r="T153" s="36"/>
    </row>
    <row r="154" spans="4:20" ht="15.75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5"/>
      <c r="Q154" s="36"/>
      <c r="R154" s="36"/>
      <c r="S154" s="36"/>
      <c r="T154" s="36"/>
    </row>
    <row r="155" spans="4:20" ht="15.75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5"/>
      <c r="Q155" s="36"/>
      <c r="R155" s="36"/>
      <c r="S155" s="36"/>
      <c r="T155" s="36"/>
    </row>
    <row r="156" spans="4:20" ht="15.75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5"/>
      <c r="Q156" s="36"/>
      <c r="R156" s="36"/>
      <c r="S156" s="36"/>
      <c r="T156" s="36"/>
    </row>
    <row r="157" spans="4:20" ht="15.75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5"/>
      <c r="Q157" s="36"/>
      <c r="R157" s="36"/>
      <c r="S157" s="36"/>
      <c r="T157" s="36"/>
    </row>
    <row r="158" spans="4:20" ht="15.75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5"/>
      <c r="Q158" s="36"/>
      <c r="R158" s="36"/>
      <c r="S158" s="36"/>
      <c r="T158" s="36"/>
    </row>
    <row r="159" spans="4:20" ht="15.75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5"/>
      <c r="Q159" s="36"/>
      <c r="R159" s="36"/>
      <c r="S159" s="36"/>
      <c r="T159" s="36"/>
    </row>
    <row r="160" ht="15.75">
      <c r="P160" s="7"/>
    </row>
    <row r="161" ht="15.75">
      <c r="P161" s="7"/>
    </row>
    <row r="162" ht="15.75">
      <c r="P162" s="7"/>
    </row>
    <row r="163" ht="15.75">
      <c r="P163" s="7"/>
    </row>
    <row r="164" ht="15.75">
      <c r="P164" s="7"/>
    </row>
    <row r="165" ht="15.75">
      <c r="P165" s="7"/>
    </row>
    <row r="166" ht="15.75">
      <c r="P166" s="7"/>
    </row>
    <row r="167" ht="15.75">
      <c r="P167" s="7"/>
    </row>
    <row r="168" ht="15.75">
      <c r="P168" s="7"/>
    </row>
    <row r="169" ht="15.75">
      <c r="P169" s="7"/>
    </row>
    <row r="170" ht="15.75">
      <c r="P170" s="7"/>
    </row>
    <row r="171" ht="15.75">
      <c r="P171" s="7"/>
    </row>
    <row r="172" ht="15.75">
      <c r="P172" s="7"/>
    </row>
    <row r="173" ht="15.75">
      <c r="P173" s="7"/>
    </row>
    <row r="174" ht="15.75">
      <c r="P174" s="7"/>
    </row>
    <row r="175" ht="15.75">
      <c r="P175" s="7"/>
    </row>
    <row r="176" ht="15.75">
      <c r="P176" s="7"/>
    </row>
    <row r="177" ht="15.75">
      <c r="P177" s="7"/>
    </row>
    <row r="178" ht="15.75">
      <c r="P178" s="7"/>
    </row>
    <row r="179" ht="15.75">
      <c r="P179" s="7"/>
    </row>
    <row r="180" ht="15.75">
      <c r="P180" s="7"/>
    </row>
    <row r="181" ht="15.75">
      <c r="P181" s="7"/>
    </row>
    <row r="182" ht="15.75">
      <c r="P182" s="7"/>
    </row>
    <row r="183" ht="15.75">
      <c r="P183" s="7"/>
    </row>
    <row r="184" ht="15.75">
      <c r="P184" s="7"/>
    </row>
    <row r="185" ht="15.75">
      <c r="P185" s="7"/>
    </row>
    <row r="186" ht="15.75">
      <c r="P186" s="7"/>
    </row>
    <row r="187" ht="15.75">
      <c r="P187" s="7"/>
    </row>
    <row r="188" ht="15.75">
      <c r="P188" s="7"/>
    </row>
    <row r="189" ht="15.75">
      <c r="P189" s="7"/>
    </row>
    <row r="190" ht="15.75">
      <c r="P190" s="7"/>
    </row>
    <row r="191" ht="15.75">
      <c r="P191" s="7"/>
    </row>
    <row r="192" ht="15.75">
      <c r="P192" s="7"/>
    </row>
    <row r="193" ht="15.75">
      <c r="P193" s="7"/>
    </row>
    <row r="194" ht="15.75">
      <c r="P194" s="7"/>
    </row>
    <row r="195" ht="15.75">
      <c r="P195" s="7"/>
    </row>
    <row r="196" ht="15.75">
      <c r="P196" s="7"/>
    </row>
    <row r="197" ht="15.75">
      <c r="P197" s="7"/>
    </row>
    <row r="198" ht="15.75">
      <c r="P198" s="7"/>
    </row>
    <row r="199" ht="15.75">
      <c r="P199" s="7"/>
    </row>
    <row r="200" ht="15.75">
      <c r="P200" s="7"/>
    </row>
    <row r="201" ht="15.75">
      <c r="P201" s="7"/>
    </row>
    <row r="202" ht="15.75">
      <c r="P202" s="7"/>
    </row>
    <row r="203" ht="15.75">
      <c r="P203" s="7"/>
    </row>
    <row r="204" ht="15.75">
      <c r="P204" s="7"/>
    </row>
    <row r="205" ht="15.75">
      <c r="P205" s="7"/>
    </row>
    <row r="206" ht="15.75">
      <c r="P206" s="7"/>
    </row>
    <row r="207" ht="15.75">
      <c r="P207" s="7"/>
    </row>
    <row r="208" ht="15.75">
      <c r="P208" s="7"/>
    </row>
    <row r="209" ht="15.75">
      <c r="P209" s="7"/>
    </row>
    <row r="210" ht="15.75">
      <c r="P210" s="7"/>
    </row>
    <row r="211" ht="15.75">
      <c r="P211" s="7"/>
    </row>
    <row r="212" ht="15.75">
      <c r="P212" s="7"/>
    </row>
    <row r="213" ht="15.75">
      <c r="P213" s="7"/>
    </row>
    <row r="214" ht="15.75">
      <c r="P214" s="7"/>
    </row>
    <row r="215" ht="15.75">
      <c r="P215" s="7"/>
    </row>
    <row r="216" ht="15.75">
      <c r="P216" s="7"/>
    </row>
    <row r="217" ht="15.75">
      <c r="P217" s="7"/>
    </row>
    <row r="218" ht="15.75">
      <c r="P218" s="7"/>
    </row>
    <row r="219" ht="15.75">
      <c r="P219" s="7"/>
    </row>
    <row r="220" ht="15.75">
      <c r="P220" s="7"/>
    </row>
    <row r="221" ht="15.75">
      <c r="P221" s="7"/>
    </row>
    <row r="222" ht="15.75">
      <c r="P222" s="7"/>
    </row>
    <row r="223" ht="15.75">
      <c r="P223" s="7"/>
    </row>
    <row r="224" ht="15.75">
      <c r="P224" s="7"/>
    </row>
    <row r="225" ht="15.75">
      <c r="P225" s="7"/>
    </row>
    <row r="226" ht="15.75">
      <c r="P226" s="7"/>
    </row>
    <row r="227" ht="15.75">
      <c r="P227" s="7"/>
    </row>
    <row r="228" ht="15.75">
      <c r="P228" s="7"/>
    </row>
    <row r="229" ht="15.75">
      <c r="P229" s="7"/>
    </row>
    <row r="230" ht="15.75">
      <c r="P230" s="7"/>
    </row>
    <row r="231" ht="15.75">
      <c r="P231" s="7"/>
    </row>
    <row r="232" ht="15.75">
      <c r="P232" s="7"/>
    </row>
    <row r="233" ht="15.75">
      <c r="P233" s="7"/>
    </row>
    <row r="234" ht="15.75">
      <c r="P234" s="7"/>
    </row>
    <row r="235" ht="15.75">
      <c r="P235" s="7"/>
    </row>
    <row r="236" ht="15.75">
      <c r="P236" s="7"/>
    </row>
    <row r="237" ht="15.75">
      <c r="P237" s="7"/>
    </row>
    <row r="238" ht="15.75">
      <c r="P238" s="7"/>
    </row>
    <row r="239" ht="15.75">
      <c r="P239" s="7"/>
    </row>
    <row r="240" ht="15.75">
      <c r="P240" s="7"/>
    </row>
    <row r="241" ht="15.75">
      <c r="P241" s="7"/>
    </row>
    <row r="242" ht="15.75">
      <c r="P242" s="7"/>
    </row>
    <row r="243" ht="15.75">
      <c r="P243" s="7"/>
    </row>
    <row r="244" ht="15.75">
      <c r="P244" s="7"/>
    </row>
    <row r="245" ht="15.75">
      <c r="P245" s="7"/>
    </row>
    <row r="246" ht="15.75">
      <c r="P246" s="7"/>
    </row>
    <row r="247" ht="15.75">
      <c r="P247" s="7"/>
    </row>
    <row r="248" ht="15.75">
      <c r="P248" s="7"/>
    </row>
    <row r="249" ht="15.75">
      <c r="P249" s="7"/>
    </row>
    <row r="250" ht="15.75">
      <c r="P250" s="7"/>
    </row>
    <row r="251" ht="15.75">
      <c r="P251" s="7"/>
    </row>
    <row r="252" ht="15.75">
      <c r="P252" s="7"/>
    </row>
    <row r="253" ht="15.75">
      <c r="P253" s="7"/>
    </row>
    <row r="254" ht="15.75">
      <c r="P254" s="7"/>
    </row>
    <row r="255" ht="15.75">
      <c r="P255" s="7"/>
    </row>
    <row r="256" ht="15.75">
      <c r="P256" s="7"/>
    </row>
    <row r="257" ht="15.75">
      <c r="P257" s="7"/>
    </row>
    <row r="258" ht="15.75">
      <c r="P258" s="7"/>
    </row>
    <row r="259" ht="15.75">
      <c r="P259" s="7"/>
    </row>
    <row r="260" ht="15.75">
      <c r="P260" s="7"/>
    </row>
    <row r="261" ht="15.75">
      <c r="P261" s="7"/>
    </row>
    <row r="262" ht="15.75">
      <c r="P262" s="7"/>
    </row>
    <row r="263" ht="15.75">
      <c r="P263" s="7"/>
    </row>
    <row r="264" ht="15.75">
      <c r="P264" s="7"/>
    </row>
    <row r="265" ht="15.75">
      <c r="P265" s="7"/>
    </row>
    <row r="266" ht="15.75">
      <c r="P266" s="7"/>
    </row>
    <row r="267" ht="15.75">
      <c r="P267" s="7"/>
    </row>
    <row r="268" ht="15.75">
      <c r="P268" s="7"/>
    </row>
    <row r="269" ht="15.75">
      <c r="P269" s="7"/>
    </row>
    <row r="270" ht="15.75">
      <c r="P270" s="7"/>
    </row>
    <row r="271" ht="15.75">
      <c r="P271" s="7"/>
    </row>
    <row r="272" ht="15.75">
      <c r="P272" s="7"/>
    </row>
    <row r="273" ht="15.75">
      <c r="P273" s="7"/>
    </row>
    <row r="274" ht="15.75">
      <c r="P274" s="7"/>
    </row>
    <row r="275" ht="15.75">
      <c r="P275" s="7"/>
    </row>
    <row r="276" ht="15.75">
      <c r="P276" s="7"/>
    </row>
    <row r="277" ht="15.75">
      <c r="P277" s="7"/>
    </row>
    <row r="278" ht="15.75">
      <c r="P278" s="7"/>
    </row>
    <row r="279" ht="15.75">
      <c r="P279" s="7"/>
    </row>
    <row r="280" ht="15.75">
      <c r="P280" s="7"/>
    </row>
    <row r="281" ht="15.75">
      <c r="P281" s="7"/>
    </row>
    <row r="282" ht="15.75">
      <c r="P282" s="7"/>
    </row>
    <row r="283" ht="15.75">
      <c r="P283" s="7"/>
    </row>
    <row r="284" ht="15.75">
      <c r="P284" s="7"/>
    </row>
    <row r="285" ht="15.75">
      <c r="P285" s="7"/>
    </row>
    <row r="286" ht="15.75">
      <c r="P286" s="7"/>
    </row>
    <row r="287" ht="15.75">
      <c r="P287" s="7"/>
    </row>
    <row r="288" ht="15.75">
      <c r="P288" s="7"/>
    </row>
    <row r="289" ht="15.75">
      <c r="P289" s="7"/>
    </row>
    <row r="290" ht="15.75">
      <c r="P290" s="7"/>
    </row>
    <row r="291" ht="15.75">
      <c r="P291" s="7"/>
    </row>
    <row r="292" ht="15.75">
      <c r="P292" s="7"/>
    </row>
    <row r="293" ht="15.75">
      <c r="P293" s="7"/>
    </row>
    <row r="294" ht="15.75">
      <c r="P294" s="7"/>
    </row>
    <row r="295" ht="15.75">
      <c r="P295" s="7"/>
    </row>
    <row r="296" ht="15.75">
      <c r="P296" s="7"/>
    </row>
    <row r="297" ht="15.75">
      <c r="P297" s="7"/>
    </row>
    <row r="298" ht="15.75">
      <c r="P298" s="7"/>
    </row>
    <row r="299" ht="15.75">
      <c r="P299" s="7"/>
    </row>
    <row r="300" ht="15.75">
      <c r="P300" s="7"/>
    </row>
    <row r="301" ht="15.75">
      <c r="P301" s="7"/>
    </row>
    <row r="302" ht="15.75">
      <c r="P302" s="7"/>
    </row>
    <row r="303" ht="15.75">
      <c r="P303" s="7"/>
    </row>
    <row r="304" ht="15.75">
      <c r="P304" s="7"/>
    </row>
    <row r="305" ht="15.75">
      <c r="P305" s="7"/>
    </row>
    <row r="306" ht="15.75">
      <c r="P306" s="7"/>
    </row>
    <row r="307" ht="15.75">
      <c r="P307" s="7"/>
    </row>
    <row r="308" ht="15.75">
      <c r="P308" s="7"/>
    </row>
    <row r="309" ht="15.75">
      <c r="P309" s="7"/>
    </row>
    <row r="310" ht="15.75">
      <c r="P310" s="7"/>
    </row>
    <row r="311" ht="15.75">
      <c r="P311" s="7"/>
    </row>
    <row r="312" ht="15.75">
      <c r="P312" s="7"/>
    </row>
    <row r="313" ht="15.75">
      <c r="P313" s="7"/>
    </row>
    <row r="314" ht="15.75">
      <c r="P314" s="7"/>
    </row>
    <row r="315" ht="15.75">
      <c r="P315" s="7"/>
    </row>
    <row r="316" ht="15.75">
      <c r="P316" s="7"/>
    </row>
    <row r="317" ht="15.75">
      <c r="P317" s="7"/>
    </row>
    <row r="318" ht="15.75">
      <c r="P318" s="7"/>
    </row>
    <row r="319" ht="15.75">
      <c r="P319" s="7"/>
    </row>
  </sheetData>
  <sheetProtection/>
  <hyperlinks>
    <hyperlink ref="I9" r:id="rId1" display="Lista de Exercícios"/>
  </hyperlinks>
  <printOptions/>
  <pageMargins left="0.787401575" right="0.787401575" top="0.984251969" bottom="0.984251969" header="0.492125985" footer="0.49212598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usuario</cp:lastModifiedBy>
  <dcterms:created xsi:type="dcterms:W3CDTF">2005-05-16T17:43:21Z</dcterms:created>
  <dcterms:modified xsi:type="dcterms:W3CDTF">2011-06-18T04:42:05Z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