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328\Desktop\ESTAT\"/>
    </mc:Choice>
  </mc:AlternateContent>
  <xr:revisionPtr revIDLastSave="0" documentId="13_ncr:1_{D15CB0B6-7DEA-4578-817E-4012DDAACF2C}" xr6:coauthVersionLast="47" xr6:coauthVersionMax="47" xr10:uidLastSave="{00000000-0000-0000-0000-000000000000}"/>
  <bookViews>
    <workbookView xWindow="-120" yWindow="-120" windowWidth="20730" windowHeight="11160" tabRatio="922" activeTab="3" xr2:uid="{00000000-000D-0000-FFFF-FFFF00000000}"/>
  </bookViews>
  <sheets>
    <sheet name="Problema" sheetId="17" r:id="rId1"/>
    <sheet name="Problema resollvido " sheetId="21" r:id="rId2"/>
    <sheet name="Exercício 1" sheetId="22" r:id="rId3"/>
    <sheet name="Exercício 2" sheetId="28" r:id="rId4"/>
    <sheet name="Diagrama de dispersão" sheetId="18" r:id="rId5"/>
    <sheet name="Exercício 3" sheetId="27" r:id="rId6"/>
    <sheet name="Coeficiente de correlação" sheetId="25" r:id="rId7"/>
    <sheet name="Coeficiente de determinação" sheetId="26" r:id="rId8"/>
    <sheet name="FIM" sheetId="19" r:id="rId9"/>
    <sheet name="Inicio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8" l="1"/>
  <c r="E7" i="28"/>
  <c r="E17" i="28"/>
  <c r="E16" i="28"/>
  <c r="E14" i="28"/>
  <c r="E13" i="28"/>
  <c r="E12" i="28"/>
  <c r="E18" i="28"/>
  <c r="E19" i="28"/>
  <c r="E20" i="28"/>
  <c r="E11" i="28"/>
  <c r="P1" i="12"/>
  <c r="E7" i="18"/>
  <c r="N26" i="27"/>
  <c r="C1" i="27"/>
  <c r="J26" i="28"/>
  <c r="C1" i="28"/>
  <c r="J26" i="22"/>
  <c r="D21" i="22"/>
  <c r="D22" i="22" s="1"/>
  <c r="C1" i="22"/>
  <c r="P4" i="12" l="1"/>
  <c r="E6" i="27" s="1"/>
  <c r="E8" i="27" s="1"/>
  <c r="E9" i="27" s="1"/>
  <c r="E10" i="27" s="1"/>
  <c r="E11" i="27" s="1"/>
  <c r="E12" i="27" s="1"/>
  <c r="E13" i="27" s="1"/>
  <c r="E14" i="27" s="1"/>
  <c r="D23" i="22"/>
  <c r="D26" i="26"/>
  <c r="D26" i="25"/>
  <c r="D27" i="18"/>
  <c r="D26" i="21"/>
  <c r="E6" i="28" l="1"/>
  <c r="E20" i="27"/>
  <c r="E7" i="27"/>
  <c r="D6" i="27"/>
  <c r="D7" i="27" s="1"/>
  <c r="D8" i="27" s="1"/>
  <c r="D9" i="27" s="1"/>
  <c r="D10" i="27" s="1"/>
  <c r="D11" i="27" s="1"/>
  <c r="D12" i="27" s="1"/>
  <c r="D13" i="27" s="1"/>
  <c r="D14" i="27" s="1"/>
  <c r="D15" i="27" s="1"/>
  <c r="D16" i="27" s="1"/>
  <c r="D17" i="27" s="1"/>
  <c r="D18" i="27" s="1"/>
  <c r="D19" i="27" s="1"/>
  <c r="D20" i="27" s="1"/>
  <c r="D24" i="22"/>
  <c r="D25" i="22" s="1"/>
  <c r="D6" i="26"/>
  <c r="D25" i="26"/>
  <c r="D24" i="26"/>
  <c r="D23" i="26"/>
  <c r="D22" i="26"/>
  <c r="E21" i="26"/>
  <c r="D21" i="26"/>
  <c r="D20" i="26"/>
  <c r="D19" i="26"/>
  <c r="D18" i="26"/>
  <c r="D17" i="26"/>
  <c r="D16" i="26"/>
  <c r="D15" i="26"/>
  <c r="F14" i="26"/>
  <c r="D14" i="26"/>
  <c r="F13" i="26"/>
  <c r="D13" i="26"/>
  <c r="D12" i="26"/>
  <c r="F11" i="26"/>
  <c r="D11" i="26"/>
  <c r="D10" i="26"/>
  <c r="D9" i="26"/>
  <c r="D8" i="26"/>
  <c r="D7" i="26"/>
  <c r="F6" i="26"/>
  <c r="E6" i="26"/>
  <c r="D5" i="26"/>
  <c r="D25" i="25"/>
  <c r="D24" i="25"/>
  <c r="D23" i="25"/>
  <c r="D22" i="25"/>
  <c r="E21" i="25"/>
  <c r="D21" i="25"/>
  <c r="D20" i="25"/>
  <c r="D19" i="25"/>
  <c r="D18" i="25"/>
  <c r="D17" i="25"/>
  <c r="D16" i="25"/>
  <c r="D15" i="25"/>
  <c r="F14" i="25"/>
  <c r="D14" i="25"/>
  <c r="F13" i="25"/>
  <c r="D13" i="25"/>
  <c r="D12" i="25"/>
  <c r="F11" i="25"/>
  <c r="D11" i="25"/>
  <c r="D10" i="25"/>
  <c r="D9" i="25"/>
  <c r="D8" i="25"/>
  <c r="D7" i="25"/>
  <c r="F6" i="25"/>
  <c r="E6" i="25"/>
  <c r="D6" i="25"/>
  <c r="D5" i="25"/>
  <c r="D26" i="18"/>
  <c r="D25" i="18"/>
  <c r="D24" i="18"/>
  <c r="D23" i="18"/>
  <c r="E22" i="18"/>
  <c r="D22" i="18"/>
  <c r="D21" i="18"/>
  <c r="D20" i="18"/>
  <c r="D19" i="18"/>
  <c r="D18" i="18"/>
  <c r="D17" i="18"/>
  <c r="D16" i="18"/>
  <c r="F15" i="18"/>
  <c r="D15" i="18"/>
  <c r="F14" i="18"/>
  <c r="D14" i="18"/>
  <c r="D13" i="18"/>
  <c r="F12" i="18"/>
  <c r="D12" i="18"/>
  <c r="D11" i="18"/>
  <c r="D10" i="18"/>
  <c r="D9" i="18"/>
  <c r="D8" i="18"/>
  <c r="F7" i="18"/>
  <c r="D7" i="18"/>
  <c r="D5" i="18"/>
  <c r="D2" i="18"/>
  <c r="D5" i="21"/>
  <c r="D2" i="21"/>
  <c r="D6" i="21"/>
  <c r="C1" i="17"/>
  <c r="D7" i="21"/>
  <c r="D8" i="21"/>
  <c r="D9" i="21"/>
  <c r="D10" i="21"/>
  <c r="D11" i="21"/>
  <c r="F11" i="21"/>
  <c r="D12" i="21"/>
  <c r="D13" i="21"/>
  <c r="F13" i="21"/>
  <c r="D14" i="21"/>
  <c r="F14" i="21"/>
  <c r="D15" i="21"/>
  <c r="D16" i="21"/>
  <c r="D17" i="21"/>
  <c r="D18" i="21"/>
  <c r="D19" i="21"/>
  <c r="D20" i="21"/>
  <c r="D21" i="21"/>
  <c r="E21" i="21"/>
  <c r="D22" i="21"/>
  <c r="D23" i="21"/>
  <c r="D24" i="21"/>
  <c r="D25" i="21"/>
  <c r="E6" i="21"/>
  <c r="F6" i="21"/>
  <c r="E9" i="28" l="1"/>
  <c r="E10" i="28" s="1"/>
  <c r="E16" i="27"/>
  <c r="E19" i="27"/>
  <c r="E15" i="27"/>
  <c r="E18" i="27"/>
  <c r="E17" i="27"/>
  <c r="D6" i="22"/>
  <c r="D6" i="17"/>
  <c r="E14" i="17"/>
  <c r="E20" i="17"/>
  <c r="E7" i="26" l="1"/>
  <c r="E7" i="25"/>
  <c r="E6" i="22"/>
  <c r="D7" i="22"/>
  <c r="D8" i="22" s="1"/>
  <c r="D9" i="22" s="1"/>
  <c r="E9" i="22" s="1"/>
  <c r="E20" i="22"/>
  <c r="D6" i="28"/>
  <c r="D7" i="28" s="1"/>
  <c r="D8" i="28" s="1"/>
  <c r="D9" i="28" s="1"/>
  <c r="D10" i="28" s="1"/>
  <c r="D11" i="28" s="1"/>
  <c r="D12" i="28" s="1"/>
  <c r="D13" i="28" s="1"/>
  <c r="D14" i="28" s="1"/>
  <c r="D15" i="28" s="1"/>
  <c r="D16" i="28" s="1"/>
  <c r="D17" i="28" s="1"/>
  <c r="D18" i="28" s="1"/>
  <c r="D19" i="28" s="1"/>
  <c r="D20" i="28" s="1"/>
  <c r="E21" i="22"/>
  <c r="E22" i="22"/>
  <c r="E23" i="22"/>
  <c r="E8" i="18"/>
  <c r="E25" i="22"/>
  <c r="E7" i="21"/>
  <c r="D7" i="17"/>
  <c r="F15" i="26"/>
  <c r="F15" i="21"/>
  <c r="F16" i="18"/>
  <c r="F15" i="25"/>
  <c r="E6" i="17"/>
  <c r="E11" i="17" s="1"/>
  <c r="F12" i="21" s="1"/>
  <c r="F22" i="18"/>
  <c r="F21" i="25"/>
  <c r="F21" i="26"/>
  <c r="F21" i="21"/>
  <c r="E15" i="28" l="1"/>
  <c r="D10" i="22"/>
  <c r="E7" i="22"/>
  <c r="E8" i="22" s="1"/>
  <c r="D8" i="17"/>
  <c r="D22" i="17" s="1"/>
  <c r="E8" i="25"/>
  <c r="E9" i="18"/>
  <c r="E8" i="21"/>
  <c r="E8" i="26"/>
  <c r="F13" i="18"/>
  <c r="F12" i="25"/>
  <c r="F12" i="26"/>
  <c r="E7" i="17"/>
  <c r="F7" i="26"/>
  <c r="F7" i="21"/>
  <c r="F8" i="18"/>
  <c r="F7" i="25"/>
  <c r="D11" i="22" l="1"/>
  <c r="E10" i="22"/>
  <c r="D9" i="17"/>
  <c r="E9" i="26"/>
  <c r="E10" i="18"/>
  <c r="E9" i="21"/>
  <c r="E9" i="25"/>
  <c r="E8" i="17"/>
  <c r="E9" i="17" s="1"/>
  <c r="F9" i="18"/>
  <c r="F8" i="21"/>
  <c r="F8" i="25"/>
  <c r="F8" i="26"/>
  <c r="E11" i="22" l="1"/>
  <c r="D12" i="22"/>
  <c r="D10" i="17"/>
  <c r="E10" i="25"/>
  <c r="E10" i="21"/>
  <c r="E11" i="18"/>
  <c r="E10" i="26"/>
  <c r="F9" i="25"/>
  <c r="F9" i="21"/>
  <c r="F9" i="26"/>
  <c r="F10" i="18"/>
  <c r="F10" i="25"/>
  <c r="F10" i="21"/>
  <c r="F10" i="26"/>
  <c r="F11" i="18"/>
  <c r="D13" i="22" l="1"/>
  <c r="E12" i="22"/>
  <c r="D11" i="17"/>
  <c r="E11" i="26"/>
  <c r="E11" i="21"/>
  <c r="E12" i="18"/>
  <c r="E11" i="25"/>
  <c r="D23" i="17"/>
  <c r="E23" i="25"/>
  <c r="E23" i="21"/>
  <c r="E24" i="18"/>
  <c r="E23" i="26"/>
  <c r="E22" i="17"/>
  <c r="E13" i="22" l="1"/>
  <c r="D14" i="22"/>
  <c r="D12" i="17"/>
  <c r="E12" i="26"/>
  <c r="E12" i="25"/>
  <c r="E12" i="21"/>
  <c r="E13" i="18"/>
  <c r="D24" i="17"/>
  <c r="E24" i="26"/>
  <c r="E25" i="18"/>
  <c r="E24" i="21"/>
  <c r="E24" i="25"/>
  <c r="E23" i="17"/>
  <c r="F23" i="21"/>
  <c r="F23" i="25"/>
  <c r="F24" i="18"/>
  <c r="F23" i="26"/>
  <c r="D15" i="22" l="1"/>
  <c r="E14" i="22"/>
  <c r="D13" i="17"/>
  <c r="E14" i="18"/>
  <c r="E13" i="21"/>
  <c r="E13" i="26"/>
  <c r="E13" i="25"/>
  <c r="F24" i="21"/>
  <c r="F24" i="26"/>
  <c r="F24" i="25"/>
  <c r="F25" i="18"/>
  <c r="E24" i="17"/>
  <c r="E25" i="25"/>
  <c r="E26" i="18"/>
  <c r="E25" i="21"/>
  <c r="E25" i="26"/>
  <c r="E15" i="22" l="1"/>
  <c r="D16" i="22"/>
  <c r="F25" i="25"/>
  <c r="F25" i="21"/>
  <c r="F25" i="26"/>
  <c r="F26" i="18"/>
  <c r="D14" i="17"/>
  <c r="E14" i="26"/>
  <c r="E15" i="18"/>
  <c r="E14" i="21"/>
  <c r="E14" i="25"/>
  <c r="E16" i="22" l="1"/>
  <c r="D17" i="22"/>
  <c r="D15" i="17"/>
  <c r="E15" i="25"/>
  <c r="E15" i="21"/>
  <c r="E15" i="26"/>
  <c r="E16" i="18"/>
  <c r="E17" i="22" l="1"/>
  <c r="D18" i="22"/>
  <c r="D16" i="17"/>
  <c r="E15" i="17"/>
  <c r="E17" i="18"/>
  <c r="E16" i="21"/>
  <c r="E16" i="26"/>
  <c r="E16" i="25"/>
  <c r="D19" i="22" l="1"/>
  <c r="E18" i="22"/>
  <c r="D17" i="17"/>
  <c r="D18" i="17" s="1"/>
  <c r="D19" i="17" s="1"/>
  <c r="E17" i="26"/>
  <c r="E17" i="21"/>
  <c r="E18" i="18"/>
  <c r="E17" i="25"/>
  <c r="E16" i="17"/>
  <c r="F16" i="25"/>
  <c r="F16" i="21"/>
  <c r="F17" i="18"/>
  <c r="F16" i="26"/>
  <c r="D21" i="17" l="1"/>
  <c r="D25" i="17" s="1"/>
  <c r="E19" i="22"/>
  <c r="E24" i="22"/>
  <c r="E18" i="25"/>
  <c r="E19" i="18"/>
  <c r="E18" i="21"/>
  <c r="E18" i="26"/>
  <c r="E17" i="17"/>
  <c r="F17" i="21"/>
  <c r="F18" i="18"/>
  <c r="F17" i="26"/>
  <c r="F17" i="25"/>
  <c r="I22" i="22" l="1"/>
  <c r="I26" i="22" s="1"/>
  <c r="E26" i="26"/>
  <c r="E27" i="18"/>
  <c r="E25" i="17"/>
  <c r="E26" i="25"/>
  <c r="E26" i="21"/>
  <c r="E22" i="26"/>
  <c r="E22" i="21"/>
  <c r="E22" i="25"/>
  <c r="E23" i="18"/>
  <c r="E21" i="17"/>
  <c r="E18" i="17"/>
  <c r="E19" i="26"/>
  <c r="E20" i="18"/>
  <c r="E19" i="21"/>
  <c r="E19" i="25"/>
  <c r="F18" i="25"/>
  <c r="F19" i="18"/>
  <c r="F18" i="26"/>
  <c r="F18" i="21"/>
  <c r="F23" i="18" l="1"/>
  <c r="F22" i="26"/>
  <c r="F22" i="21"/>
  <c r="F22" i="25"/>
  <c r="F26" i="21"/>
  <c r="F27" i="18"/>
  <c r="F26" i="26"/>
  <c r="F26" i="25"/>
  <c r="E19" i="17"/>
  <c r="E20" i="25"/>
  <c r="E20" i="21"/>
  <c r="E20" i="26"/>
  <c r="E21" i="18"/>
  <c r="F20" i="18"/>
  <c r="F19" i="21"/>
  <c r="F19" i="25"/>
  <c r="F19" i="26"/>
  <c r="F20" i="26" l="1"/>
  <c r="K6" i="26" s="1"/>
  <c r="F20" i="21"/>
  <c r="K7" i="21" s="1"/>
  <c r="F21" i="18"/>
  <c r="F20" i="25"/>
  <c r="K6" i="25"/>
  <c r="N6" i="25" s="1"/>
  <c r="J21" i="25" s="1"/>
  <c r="I22" i="21" s="1"/>
  <c r="P6" i="26" l="1"/>
  <c r="I10" i="26" s="1"/>
  <c r="N6" i="26"/>
  <c r="M7" i="21"/>
  <c r="I24" i="21" s="1"/>
  <c r="K10" i="21"/>
  <c r="I22" i="28"/>
  <c r="I26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Clique  nesta célula para ver o conteúdo e exemplo de diagrama de dispersão.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Clique nesta para ver o conteúdo e exemplo coeficiente de correlação.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Clique nesta célula para ver o conteúdo e exemplo de coeficiente de determinação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Clique nesta para voltar ao exemplo resolvido.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Clique nesta para ver o conteúdo e exemplo de coeficiente de correlação.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Clique nesta célula para ver o conteúdo e exemplo de coeficiente de determinação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Voltar para a planilha do exemplo resolvido.: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 xml:space="preserve">Clique  nesta célula para ver o conteúdo e exemplo de diagrama de dispersão.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Clique nesta célula para ver o conteúdo e exemplo de coeficiente de determinação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Clique nesta célula para volrar à planilha Problema resolvido, ou clique na aba correspondente.
</t>
        </r>
      </text>
    </comment>
    <comment ref="K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Clique  nesta célula para ver o conteúdo diagrama de dispersão.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Clique nesta célula para ver o conteúdo e exemplo de coeficiente de correlação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<sst xmlns="http://schemas.openxmlformats.org/spreadsheetml/2006/main" count="98" uniqueCount="69">
  <si>
    <t>Digite  o teu  nome completo</t>
  </si>
  <si>
    <t xml:space="preserve">Digite  o teu  RG  na Unijuí </t>
  </si>
  <si>
    <t>Fim</t>
  </si>
  <si>
    <t>Problema: Existe uma associação ou uma relação entre a idade e a frequência cardíaca  das pessoas que praticam atividade física na esteira?</t>
  </si>
  <si>
    <t xml:space="preserve">Para reponder a esta pergunta foram observadas  20 pessoas  que praticara a atividade física na esteira com controle da frequência cardíaca.  Foi registrada apenas as frequência cardíaca máxima e a mínima.  </t>
  </si>
  <si>
    <r>
      <rPr>
        <b/>
        <sz val="11"/>
        <color theme="1"/>
        <rFont val="Calibri"/>
        <family val="2"/>
        <scheme val="minor"/>
      </rPr>
      <t xml:space="preserve">Tabela1: </t>
    </r>
    <r>
      <rPr>
        <b/>
        <sz val="10"/>
        <color rgb="FF000000"/>
        <rFont val="Open Sans"/>
        <family val="2"/>
      </rPr>
      <t>Frequência cardíaca máxima (FC MAX) durante  atividade física na esteira das 20  pessoas que realizaram esta atividade ontem a partir da 18h, na Academia SR</t>
    </r>
  </si>
  <si>
    <t xml:space="preserve">Nº        da ficha   </t>
  </si>
  <si>
    <t xml:space="preserve">   Fonte: Dados fictícios</t>
  </si>
  <si>
    <t>Vamos utilizar os dados da Tabela 1 para verificar se existe uma associação entre a  idade e a CF MAX  considerando a amostra coletada ontem na Academia SR.</t>
  </si>
  <si>
    <t>Exiatem inúmeros métodos para verificar esta  associação. Nos vamos  verificar se existe uma associação linear entre a idade e a frequência cardíaca máxima  utilizando as seguintes métodos para análise: análise do diagrama de dispersão; análise do coeficiente de correlação e análise do coeficiente de determinação.</t>
  </si>
  <si>
    <t>Coeficiente de correlação</t>
  </si>
  <si>
    <t xml:space="preserve">Diagrama de dispersao </t>
  </si>
  <si>
    <t>Coeficiente de determinação</t>
  </si>
  <si>
    <t>Vamos utilizar os dados da Tabela 1 para verificar se existe uma associação entre a  idade e a frequência cardíaca máxima considerando a amostra coletada ontem na Academia SR.</t>
  </si>
  <si>
    <t>O resultado é</t>
  </si>
  <si>
    <r>
      <t>=CORREL(</t>
    </r>
    <r>
      <rPr>
        <b/>
        <sz val="11"/>
        <color rgb="FF00B050"/>
        <rFont val="Calibri"/>
        <family val="2"/>
        <scheme val="minor"/>
      </rPr>
      <t>E9:E27</t>
    </r>
    <r>
      <rPr>
        <b/>
        <sz val="11"/>
        <color theme="9" tint="-0.499984740745262"/>
        <rFont val="Calibri"/>
        <family val="2"/>
        <scheme val="minor"/>
      </rPr>
      <t>;</t>
    </r>
    <r>
      <rPr>
        <b/>
        <sz val="11"/>
        <color rgb="FFFF0000"/>
        <rFont val="Calibri"/>
        <family val="2"/>
        <scheme val="minor"/>
      </rPr>
      <t>F9:F27</t>
    </r>
    <r>
      <rPr>
        <b/>
        <sz val="11"/>
        <color theme="9" tint="-0.499984740745262"/>
        <rFont val="Calibri"/>
        <family val="2"/>
        <scheme val="minor"/>
      </rPr>
      <t>)</t>
    </r>
  </si>
  <si>
    <t xml:space="preserve">Se |R| é igual  ou maior a  0,30   mas  menor que 0,6,  a associação entre as variáveis consideradas  é  média. </t>
  </si>
  <si>
    <t>Interpretação:</t>
  </si>
  <si>
    <t>Valor absoluto do coeficiente de correlação</t>
  </si>
  <si>
    <t>Observaçao: quando a correlação é negativo, isto significa que o aumento do valor de uma das variáveis  causa redução da outra. Por exemplo, o aumento da idade  reduz o frequência cardíaca máxima durante a atividade física na estera</t>
  </si>
  <si>
    <t xml:space="preserve">Se |R| é  menor que  0,30, a associação entre as variáveis consideradas   fraca. </t>
  </si>
  <si>
    <t xml:space="preserve">|R| é igual  ou maior a  0,30   mas  menor que 0,6, portanto  a associação entre as variáveis consideradas  é  média. </t>
  </si>
  <si>
    <t xml:space="preserve">|R| é  menor que  0,30, portanto a associação entre as variáveis consideradas   fraca. </t>
  </si>
  <si>
    <t>q17</t>
  </si>
  <si>
    <t xml:space="preserve">O coeficiente de correlação (R)  é um número indica o grau de associação linear entre as duas variáveis. O valor absoluto deste |R| fica entre 0 e 1.
</t>
  </si>
  <si>
    <t xml:space="preserve">Se |R| é igual ou maior a  0,6    a associação entre as variáveis consideradas  é forte.  </t>
  </si>
  <si>
    <t xml:space="preserve">|R| é igual ou maior a  0,60, portanto a associação entre as variáveis consideradas  é forte.  </t>
  </si>
  <si>
    <t xml:space="preserve">Pelo diagrama de dispersão, a  associação linear pode ser percebida  pelo fato dos pontos estarem quase alineados com a reta. </t>
  </si>
  <si>
    <t>Coeficiente de determinação R² é o quadrado de coeficiente de correlação. Este varia entre 0 e 1, e quando multiplicado por 100%, indica em percentagem, do quanto uma relação linear consegue explicar a associação dos valores observados.</t>
  </si>
  <si>
    <r>
      <t>Idade   (</t>
    </r>
    <r>
      <rPr>
        <i/>
        <sz val="9"/>
        <color theme="1"/>
        <rFont val="Times New Roman"/>
        <family val="1"/>
      </rPr>
      <t>x</t>
    </r>
    <r>
      <rPr>
        <sz val="9"/>
        <color theme="1"/>
        <rFont val="Open Sans"/>
        <family val="2"/>
      </rPr>
      <t xml:space="preserve"> anos)</t>
    </r>
  </si>
  <si>
    <r>
      <t>FC MAX    (</t>
    </r>
    <r>
      <rPr>
        <i/>
        <sz val="9"/>
        <color theme="1"/>
        <rFont val="Times New Roman"/>
        <family val="1"/>
      </rPr>
      <t xml:space="preserve">y </t>
    </r>
    <r>
      <rPr>
        <sz val="9"/>
        <color theme="1"/>
        <rFont val="Open Sans"/>
        <family val="2"/>
      </rPr>
      <t>bpm)</t>
    </r>
  </si>
  <si>
    <t>Problema resollvido</t>
  </si>
  <si>
    <r>
      <rPr>
        <b/>
        <sz val="11"/>
        <color rgb="FF0070C0"/>
        <rFont val="Calibri"/>
        <family val="2"/>
        <scheme val="minor"/>
      </rPr>
      <t xml:space="preserve">Como calcular o coeficiente de correlação no Excel ? </t>
    </r>
    <r>
      <rPr>
        <b/>
        <sz val="11"/>
        <color theme="1"/>
        <rFont val="Calibri"/>
        <family val="2"/>
        <scheme val="minor"/>
      </rPr>
      <t xml:space="preserve">
Numa célula vazia faça o seguinte:</t>
    </r>
    <r>
      <rPr>
        <b/>
        <sz val="11"/>
        <color theme="9" tint="-0.499984740745262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Digite</t>
    </r>
    <r>
      <rPr>
        <b/>
        <sz val="11"/>
        <color theme="9" tint="-0.499984740745262"/>
        <rFont val="Calibri"/>
        <family val="2"/>
        <scheme val="minor"/>
      </rPr>
      <t xml:space="preserve">        = CORREL(              </t>
    </r>
    <r>
      <rPr>
        <b/>
        <sz val="11"/>
        <color theme="1"/>
        <rFont val="Calibri"/>
        <family val="2"/>
        <scheme val="minor"/>
      </rPr>
      <t xml:space="preserve"> e com o mouse selecione a coluna da primeira variável, sem o título,  coloque ponto e vírgula ; selecione a coluna da segunda  variável e feche o parênteses e acione  ENTER.  No caso da tabela 1 abaixo a digitação fica assim:</t>
    </r>
    <r>
      <rPr>
        <b/>
        <sz val="11"/>
        <color theme="9" tint="-0.499984740745262"/>
        <rFont val="Calibri"/>
        <family val="2"/>
        <scheme val="minor"/>
      </rPr>
      <t xml:space="preserve">
</t>
    </r>
  </si>
  <si>
    <r>
      <rPr>
        <b/>
        <sz val="11"/>
        <color rgb="FF0070C0"/>
        <rFont val="Calibri"/>
        <family val="2"/>
        <scheme val="minor"/>
      </rPr>
      <t xml:space="preserve">Como calcular c oeficinte de determinação no Excel ? </t>
    </r>
    <r>
      <rPr>
        <b/>
        <sz val="11"/>
        <color theme="1"/>
        <rFont val="Calibri"/>
        <family val="2"/>
        <scheme val="minor"/>
      </rPr>
      <t xml:space="preserve">
Numa célula vazia faça o seguinte:</t>
    </r>
    <r>
      <rPr>
        <b/>
        <sz val="11"/>
        <color theme="9" tint="-0.499984740745262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Digite</t>
    </r>
    <r>
      <rPr>
        <b/>
        <sz val="11"/>
        <color theme="9" tint="-0.499984740745262"/>
        <rFont val="Calibri"/>
        <family val="2"/>
        <scheme val="minor"/>
      </rPr>
      <t xml:space="preserve">        = CORREL(              </t>
    </r>
    <r>
      <rPr>
        <b/>
        <sz val="11"/>
        <color theme="1"/>
        <rFont val="Calibri"/>
        <family val="2"/>
        <scheme val="minor"/>
      </rPr>
      <t xml:space="preserve"> e com o mouse selecione a coluna da primeira variável, sem o título,  coloque ponto e vírgula ; selecione a coluna da segunda  variável e feche o parênteses  e coloque ^2  pata elevar o resultado ao quadrado. Acione  ENTER.  No caso da tabela 1 abaixo a digitação fica assim:</t>
    </r>
    <r>
      <rPr>
        <b/>
        <sz val="11"/>
        <color theme="9" tint="-0.499984740745262"/>
        <rFont val="Calibri"/>
        <family val="2"/>
        <scheme val="minor"/>
      </rPr>
      <t xml:space="preserve">
</t>
    </r>
  </si>
  <si>
    <r>
      <t>=CORREL(</t>
    </r>
    <r>
      <rPr>
        <b/>
        <sz val="11"/>
        <color rgb="FF00B050"/>
        <rFont val="Calibri"/>
        <family val="2"/>
        <scheme val="minor"/>
      </rPr>
      <t>E9:E27</t>
    </r>
    <r>
      <rPr>
        <b/>
        <sz val="11"/>
        <color theme="9" tint="-0.499984740745262"/>
        <rFont val="Calibri"/>
        <family val="2"/>
        <scheme val="minor"/>
      </rPr>
      <t>;</t>
    </r>
    <r>
      <rPr>
        <b/>
        <sz val="11"/>
        <color rgb="FFFF0000"/>
        <rFont val="Calibri"/>
        <family val="2"/>
        <scheme val="minor"/>
      </rPr>
      <t>F9:F27</t>
    </r>
    <r>
      <rPr>
        <b/>
        <sz val="11"/>
        <color theme="9" tint="-0.499984740745262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>^2</t>
    </r>
  </si>
  <si>
    <t xml:space="preserve">    O valor em porcentagem é  </t>
  </si>
  <si>
    <t>Interpretação do valor do coeficiente de correlação é feita a partir o valor absoluto do resultado, ou seja sem considerar o sinal negatico, se for o caso.</t>
  </si>
  <si>
    <t>O coeficiente de correlação</t>
  </si>
  <si>
    <t>Análise do coeficiente de correlação</t>
  </si>
  <si>
    <t xml:space="preserve">    O valor absoluto do R é</t>
  </si>
  <si>
    <t>O resultado do R é</t>
  </si>
  <si>
    <t>Interpretação do valor coeficente de determinação</t>
  </si>
  <si>
    <r>
      <t>Altura      (</t>
    </r>
    <r>
      <rPr>
        <i/>
        <sz val="9"/>
        <color theme="1"/>
        <rFont val="Times New Roman"/>
        <family val="1"/>
      </rPr>
      <t>x</t>
    </r>
    <r>
      <rPr>
        <sz val="9"/>
        <color theme="1"/>
        <rFont val="Open Sans"/>
        <family val="2"/>
      </rPr>
      <t xml:space="preserve"> cm)</t>
    </r>
  </si>
  <si>
    <t>Para reponder a esta pergunta foram observadas  20 pessoas .</t>
  </si>
  <si>
    <t>x100%  =</t>
  </si>
  <si>
    <t xml:space="preserve">Analise o diagrama de dispersão </t>
  </si>
  <si>
    <r>
      <t>Massa corporal          (</t>
    </r>
    <r>
      <rPr>
        <i/>
        <sz val="9"/>
        <color theme="1"/>
        <rFont val="Times New Roman"/>
        <family val="1"/>
      </rPr>
      <t xml:space="preserve">y </t>
    </r>
    <r>
      <rPr>
        <sz val="9"/>
        <color theme="1"/>
        <rFont val="Open Sans"/>
        <family val="2"/>
      </rPr>
      <t>kg)</t>
    </r>
  </si>
  <si>
    <t>Valor do coeficiente de correlação:</t>
  </si>
  <si>
    <t>Valor do coeficiente de determinação:</t>
  </si>
  <si>
    <t>Analise o coeficiente de correlação</t>
  </si>
  <si>
    <t>Analise o coeficiente de determinaçã</t>
  </si>
  <si>
    <t>Obtenha o valor anterior com o comando do Excel</t>
  </si>
  <si>
    <t>Problema: Existe uma associação entre a Altura e a massa corporal das pessoas?</t>
  </si>
  <si>
    <t>Problema: Existe uma associação horas de estudo extraclasse e o rendimento acadêmico dos alunos de Educação Física?</t>
  </si>
  <si>
    <r>
      <t>Tempo de estudo     (</t>
    </r>
    <r>
      <rPr>
        <i/>
        <sz val="9"/>
        <color theme="1"/>
        <rFont val="Times New Roman"/>
        <family val="1"/>
      </rPr>
      <t>x</t>
    </r>
    <r>
      <rPr>
        <sz val="9"/>
        <color theme="1"/>
        <rFont val="Open Sans"/>
        <family val="2"/>
      </rPr>
      <t>h/semana)</t>
    </r>
  </si>
  <si>
    <r>
      <t>Média das notas do semestre         (</t>
    </r>
    <r>
      <rPr>
        <i/>
        <sz val="9"/>
        <color theme="1"/>
        <rFont val="Times New Roman"/>
        <family val="1"/>
      </rPr>
      <t>y de 0 a 100</t>
    </r>
    <r>
      <rPr>
        <sz val="9"/>
        <color theme="1"/>
        <rFont val="Open Sans"/>
        <family val="2"/>
      </rPr>
      <t>)</t>
    </r>
  </si>
  <si>
    <r>
      <rPr>
        <b/>
        <sz val="11"/>
        <color theme="1"/>
        <rFont val="Calibri"/>
        <family val="2"/>
        <scheme val="minor"/>
      </rPr>
      <t xml:space="preserve">Tabela2: </t>
    </r>
    <r>
      <rPr>
        <b/>
        <sz val="10"/>
        <color rgb="FF000000"/>
        <rFont val="Open Sans"/>
        <family val="2"/>
      </rPr>
      <t xml:space="preserve">A altura e a massa corporal (peso) de 20  pessoas que frequentaram a  Academia C&amp;M </t>
    </r>
  </si>
  <si>
    <t>Para reponder a esta pergunta foram observadas  15 acadêmicos.</t>
  </si>
  <si>
    <r>
      <rPr>
        <b/>
        <sz val="11"/>
        <color theme="1"/>
        <rFont val="Calibri"/>
        <family val="2"/>
        <scheme val="minor"/>
      </rPr>
      <t xml:space="preserve">Tabela2: </t>
    </r>
    <r>
      <rPr>
        <b/>
        <sz val="10"/>
        <color rgb="FF000000"/>
        <rFont val="Open Sans"/>
        <family val="2"/>
      </rPr>
      <t xml:space="preserve"> horas de estudo extraclasse e o rendimento acadêmico dos alunos de Educação Física do 9º semestre de 2017?</t>
    </r>
  </si>
  <si>
    <r>
      <rPr>
        <b/>
        <sz val="11"/>
        <color theme="1"/>
        <rFont val="Calibri"/>
        <family val="2"/>
        <scheme val="minor"/>
      </rPr>
      <t xml:space="preserve">Tabela2: </t>
    </r>
    <r>
      <rPr>
        <b/>
        <sz val="10"/>
        <color rgb="FF000000"/>
        <rFont val="Open Sans"/>
        <family val="2"/>
      </rPr>
      <t xml:space="preserve"> horas de estudo extraclasse e o rendimento acadêmico dos alunos de Fisioterapia?</t>
    </r>
  </si>
  <si>
    <t>Obtenha o valor com o comando do Excel</t>
  </si>
  <si>
    <t>=CORREL(D6:D20;E6:E20)</t>
  </si>
  <si>
    <t>=CORREL(D6:D20;E6:E20)^2</t>
  </si>
  <si>
    <t xml:space="preserve">  Análise de associação entre variáveis numéricas: diagrama de dispersão, coeficientes de correlação e  coeficiente de determinação</t>
  </si>
  <si>
    <t>Analise o coeficiente de determinação</t>
  </si>
  <si>
    <t>Faça o gráfico ou diagrama de dispersão (veja no arquivo da atividade 1)</t>
  </si>
  <si>
    <t>Marcia</t>
  </si>
  <si>
    <r>
      <t>Tempo de estudo     (</t>
    </r>
    <r>
      <rPr>
        <b/>
        <i/>
        <sz val="9"/>
        <color theme="1"/>
        <rFont val="Times New Roman"/>
        <family val="1"/>
      </rPr>
      <t>x</t>
    </r>
    <r>
      <rPr>
        <b/>
        <sz val="9"/>
        <color theme="1"/>
        <rFont val="Open Sans"/>
        <family val="2"/>
      </rPr>
      <t>h/semana)</t>
    </r>
  </si>
  <si>
    <r>
      <t>Média das notas do semestre         (</t>
    </r>
    <r>
      <rPr>
        <b/>
        <i/>
        <sz val="9"/>
        <color theme="1"/>
        <rFont val="Times New Roman"/>
        <family val="1"/>
      </rPr>
      <t>y de 0 a 100</t>
    </r>
    <r>
      <rPr>
        <b/>
        <sz val="9"/>
        <color theme="1"/>
        <rFont val="Open San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</si>
</sst>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"/>
    <numFmt numFmtId="166" formatCode="0.00000000"/>
    <numFmt numFmtId="167" formatCode="0.00000"/>
    <numFmt numFmtId="168" formatCode="0.000%"/>
  </numFmts>
  <fonts count="6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7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4"/>
      <color rgb="FF00B050"/>
      <name val="Symbol"/>
      <family val="1"/>
      <charset val="2"/>
    </font>
    <font>
      <b/>
      <sz val="11"/>
      <color theme="9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0"/>
      <color rgb="FF000000"/>
      <name val="Open Sans"/>
      <family val="2"/>
    </font>
    <font>
      <b/>
      <sz val="11"/>
      <color theme="4" tint="-0.249977111117893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Open Sans"/>
      <family val="2"/>
    </font>
    <font>
      <sz val="9"/>
      <color theme="0" tint="-0.499984740745262"/>
      <name val="Open Sans"/>
      <family val="2"/>
    </font>
    <font>
      <sz val="8"/>
      <color theme="0" tint="-0.499984740745262"/>
      <name val="Open Sans"/>
      <family val="2"/>
    </font>
    <font>
      <b/>
      <sz val="8"/>
      <color rgb="FF0070C0"/>
      <name val="Calibri"/>
      <family val="2"/>
      <scheme val="minor"/>
    </font>
    <font>
      <b/>
      <sz val="8"/>
      <color rgb="FF00B050"/>
      <name val="Calibri"/>
      <family val="2"/>
      <scheme val="minor"/>
    </font>
    <font>
      <i/>
      <sz val="8"/>
      <color rgb="FF00B050"/>
      <name val="Symbol"/>
      <family val="1"/>
      <charset val="2"/>
    </font>
    <font>
      <sz val="8"/>
      <color theme="0" tint="-4.9989318521683403E-2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rgb="FF00B050"/>
      <name val="Open Sans"/>
      <family val="2"/>
    </font>
    <font>
      <b/>
      <sz val="10"/>
      <color rgb="FFFF0000"/>
      <name val="Open Sans"/>
      <family val="2"/>
    </font>
    <font>
      <b/>
      <sz val="10"/>
      <color theme="9" tint="-0.49998474074526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Open Sans"/>
      <family val="2"/>
    </font>
    <font>
      <i/>
      <sz val="9"/>
      <color theme="1"/>
      <name val="Times New Roman"/>
      <family val="1"/>
    </font>
    <font>
      <sz val="8"/>
      <color theme="1"/>
      <name val="Open Sans"/>
      <family val="2"/>
    </font>
    <font>
      <b/>
      <sz val="10"/>
      <color theme="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9"/>
      <color theme="0" tint="-0.499984740745262"/>
      <name val="Open Sans"/>
      <family val="2"/>
    </font>
    <font>
      <b/>
      <sz val="9"/>
      <color theme="1"/>
      <name val="Open Sans"/>
      <family val="2"/>
    </font>
    <font>
      <b/>
      <i/>
      <sz val="9"/>
      <color theme="1"/>
      <name val="Times New Roman"/>
      <family val="1"/>
    </font>
    <font>
      <b/>
      <sz val="8"/>
      <color theme="0" tint="-0.499984740745262"/>
      <name val="Open Sans"/>
      <family val="2"/>
    </font>
    <font>
      <b/>
      <sz val="8"/>
      <color theme="1"/>
      <name val="Open Sans"/>
      <family val="2"/>
    </font>
    <font>
      <sz val="14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AFEC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/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1" fontId="13" fillId="2" borderId="0" xfId="0" applyNumberFormat="1" applyFont="1" applyFill="1" applyBorder="1" applyAlignment="1">
      <alignment horizontal="center" vertical="center"/>
    </xf>
    <xf numFmtId="1" fontId="0" fillId="2" borderId="0" xfId="0" applyNumberFormat="1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65" fontId="17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165" fontId="18" fillId="2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left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2" fillId="4" borderId="16" xfId="0" applyFont="1" applyFill="1" applyBorder="1" applyAlignment="1">
      <alignment horizontal="center" vertical="top" wrapText="1"/>
    </xf>
    <xf numFmtId="0" fontId="33" fillId="5" borderId="0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" fontId="34" fillId="2" borderId="0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65" fontId="35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1" fontId="0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65" fontId="1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9" fillId="6" borderId="2" xfId="4" applyFont="1" applyFill="1" applyBorder="1" applyAlignment="1" applyProtection="1">
      <alignment horizontal="center" vertical="center" wrapText="1"/>
    </xf>
    <xf numFmtId="0" fontId="39" fillId="7" borderId="2" xfId="4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1" fontId="13" fillId="2" borderId="0" xfId="0" applyNumberFormat="1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 wrapText="1"/>
    </xf>
    <xf numFmtId="0" fontId="44" fillId="5" borderId="9" xfId="0" applyFont="1" applyFill="1" applyBorder="1" applyAlignment="1">
      <alignment horizontal="center" vertical="center" wrapText="1"/>
    </xf>
    <xf numFmtId="0" fontId="45" fillId="5" borderId="0" xfId="0" applyFont="1" applyFill="1" applyBorder="1" applyAlignment="1">
      <alignment horizontal="center" vertical="center" wrapText="1"/>
    </xf>
    <xf numFmtId="0" fontId="45" fillId="5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top"/>
    </xf>
    <xf numFmtId="0" fontId="46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23" fillId="2" borderId="0" xfId="0" quotePrefix="1" applyFont="1" applyFill="1" applyBorder="1" applyAlignment="1"/>
    <xf numFmtId="1" fontId="8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top"/>
    </xf>
    <xf numFmtId="0" fontId="23" fillId="2" borderId="1" xfId="0" quotePrefix="1" applyFont="1" applyFill="1" applyBorder="1" applyAlignment="1">
      <alignment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8" fillId="4" borderId="17" xfId="0" applyFont="1" applyFill="1" applyBorder="1" applyAlignment="1">
      <alignment horizontal="center" vertical="top" wrapText="1"/>
    </xf>
    <xf numFmtId="0" fontId="48" fillId="4" borderId="16" xfId="0" applyFont="1" applyFill="1" applyBorder="1" applyAlignment="1">
      <alignment horizontal="center" vertical="top" wrapText="1"/>
    </xf>
    <xf numFmtId="0" fontId="50" fillId="5" borderId="0" xfId="0" applyFont="1" applyFill="1" applyBorder="1" applyAlignment="1">
      <alignment horizontal="center" vertical="center" wrapText="1"/>
    </xf>
    <xf numFmtId="0" fontId="50" fillId="5" borderId="9" xfId="0" applyFont="1" applyFill="1" applyBorder="1" applyAlignment="1">
      <alignment horizontal="center" vertical="center" wrapText="1"/>
    </xf>
    <xf numFmtId="0" fontId="39" fillId="8" borderId="2" xfId="4" applyFont="1" applyFill="1" applyBorder="1" applyAlignment="1" applyProtection="1">
      <alignment horizontal="center" vertical="center" wrapText="1"/>
    </xf>
    <xf numFmtId="0" fontId="15" fillId="9" borderId="0" xfId="0" applyFont="1" applyFill="1"/>
    <xf numFmtId="0" fontId="0" fillId="9" borderId="0" xfId="0" applyFill="1"/>
    <xf numFmtId="0" fontId="0" fillId="2" borderId="0" xfId="0" applyFill="1" applyAlignment="1">
      <alignment vertical="center" wrapText="1"/>
    </xf>
    <xf numFmtId="0" fontId="3" fillId="2" borderId="1" xfId="0" quotePrefix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51" fillId="2" borderId="0" xfId="0" applyFont="1" applyFill="1" applyBorder="1" applyAlignment="1">
      <alignment vertical="top"/>
    </xf>
    <xf numFmtId="0" fontId="13" fillId="2" borderId="0" xfId="0" applyFont="1" applyFill="1" applyAlignment="1">
      <alignment horizontal="left" vertical="center"/>
    </xf>
    <xf numFmtId="166" fontId="2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10" fontId="24" fillId="2" borderId="0" xfId="3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53" fillId="2" borderId="0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top" wrapText="1"/>
    </xf>
    <xf numFmtId="0" fontId="48" fillId="2" borderId="17" xfId="0" applyFont="1" applyFill="1" applyBorder="1" applyAlignment="1">
      <alignment horizontal="center" vertical="top" wrapText="1"/>
    </xf>
    <xf numFmtId="0" fontId="48" fillId="2" borderId="16" xfId="0" applyFont="1" applyFill="1" applyBorder="1" applyAlignment="1">
      <alignment horizontal="center" vertical="top" wrapText="1"/>
    </xf>
    <xf numFmtId="0" fontId="33" fillId="2" borderId="0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top" wrapText="1"/>
    </xf>
    <xf numFmtId="0" fontId="50" fillId="2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top"/>
    </xf>
    <xf numFmtId="167" fontId="0" fillId="2" borderId="0" xfId="0" applyNumberFormat="1" applyFill="1" applyAlignment="1">
      <alignment horizontal="center" vertical="center"/>
    </xf>
    <xf numFmtId="168" fontId="13" fillId="2" borderId="0" xfId="3" applyNumberFormat="1" applyFont="1" applyFill="1" applyAlignment="1">
      <alignment horizontal="left" vertical="center"/>
    </xf>
    <xf numFmtId="0" fontId="39" fillId="10" borderId="2" xfId="4" applyFont="1" applyFill="1" applyBorder="1" applyAlignment="1" applyProtection="1">
      <alignment horizontal="center" vertical="center" wrapText="1"/>
    </xf>
    <xf numFmtId="0" fontId="39" fillId="11" borderId="2" xfId="4" applyFont="1" applyFill="1" applyBorder="1" applyAlignment="1" applyProtection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" fontId="14" fillId="2" borderId="0" xfId="0" applyNumberFormat="1" applyFont="1" applyFill="1" applyBorder="1" applyAlignment="1">
      <alignment horizontal="left" vertical="center"/>
    </xf>
    <xf numFmtId="1" fontId="13" fillId="2" borderId="0" xfId="0" applyNumberFormat="1" applyFont="1" applyFill="1" applyBorder="1" applyAlignment="1">
      <alignment horizontal="left" vertical="top"/>
    </xf>
    <xf numFmtId="0" fontId="33" fillId="2" borderId="21" xfId="0" applyFont="1" applyFill="1" applyBorder="1" applyAlignment="1">
      <alignment horizontal="center" vertical="center" wrapText="1"/>
    </xf>
    <xf numFmtId="0" fontId="50" fillId="2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2" borderId="0" xfId="0" quotePrefix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0" fontId="4" fillId="2" borderId="0" xfId="0" quotePrefix="1" applyFont="1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165" fontId="35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vertical="center" wrapText="1"/>
    </xf>
    <xf numFmtId="0" fontId="0" fillId="12" borderId="2" xfId="0" applyFill="1" applyBorder="1" applyAlignment="1">
      <alignment horizontal="left" vertical="top"/>
    </xf>
    <xf numFmtId="1" fontId="13" fillId="12" borderId="0" xfId="0" applyNumberFormat="1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horizontal="center" vertical="center"/>
    </xf>
    <xf numFmtId="1" fontId="0" fillId="12" borderId="0" xfId="0" applyNumberForma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165" fontId="17" fillId="12" borderId="0" xfId="0" applyNumberFormat="1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horizontal="center" vertical="center"/>
    </xf>
    <xf numFmtId="0" fontId="0" fillId="12" borderId="0" xfId="0" applyFill="1"/>
    <xf numFmtId="0" fontId="21" fillId="12" borderId="0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/>
    </xf>
    <xf numFmtId="0" fontId="54" fillId="3" borderId="0" xfId="0" applyFont="1" applyFill="1"/>
    <xf numFmtId="0" fontId="54" fillId="2" borderId="0" xfId="0" applyFont="1" applyFill="1"/>
    <xf numFmtId="0" fontId="54" fillId="2" borderId="0" xfId="0" applyFont="1" applyFill="1" applyAlignment="1">
      <alignment horizontal="right"/>
    </xf>
    <xf numFmtId="0" fontId="54" fillId="2" borderId="0" xfId="0" applyFont="1" applyFill="1" applyAlignment="1">
      <alignment vertical="top"/>
    </xf>
    <xf numFmtId="0" fontId="3" fillId="12" borderId="2" xfId="0" applyFont="1" applyFill="1" applyBorder="1" applyAlignment="1">
      <alignment horizontal="left" vertical="center"/>
    </xf>
    <xf numFmtId="0" fontId="13" fillId="2" borderId="0" xfId="0" applyFont="1" applyFill="1"/>
    <xf numFmtId="0" fontId="18" fillId="2" borderId="0" xfId="0" applyFont="1" applyFill="1"/>
    <xf numFmtId="0" fontId="56" fillId="2" borderId="16" xfId="0" applyFont="1" applyFill="1" applyBorder="1" applyAlignment="1">
      <alignment horizontal="center" vertical="top" wrapText="1"/>
    </xf>
    <xf numFmtId="0" fontId="57" fillId="2" borderId="17" xfId="0" applyFont="1" applyFill="1" applyBorder="1" applyAlignment="1">
      <alignment horizontal="center" vertical="top" wrapText="1"/>
    </xf>
    <xf numFmtId="0" fontId="57" fillId="2" borderId="16" xfId="0" applyFont="1" applyFill="1" applyBorder="1" applyAlignment="1">
      <alignment horizontal="center" vertical="top" wrapText="1"/>
    </xf>
    <xf numFmtId="0" fontId="59" fillId="2" borderId="0" xfId="0" applyFont="1" applyFill="1" applyBorder="1" applyAlignment="1">
      <alignment horizontal="center" vertical="center" wrapText="1"/>
    </xf>
    <xf numFmtId="0" fontId="60" fillId="2" borderId="0" xfId="0" applyFont="1" applyFill="1" applyBorder="1" applyAlignment="1">
      <alignment horizontal="center" vertical="center" wrapText="1"/>
    </xf>
    <xf numFmtId="0" fontId="59" fillId="2" borderId="9" xfId="0" applyFont="1" applyFill="1" applyBorder="1" applyAlignment="1">
      <alignment horizontal="center" vertical="center" wrapText="1"/>
    </xf>
    <xf numFmtId="0" fontId="60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8" fillId="2" borderId="0" xfId="0" applyFont="1" applyFill="1" applyBorder="1" applyAlignment="1">
      <alignment horizontal="left" vertical="center"/>
    </xf>
    <xf numFmtId="0" fontId="61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" fillId="12" borderId="12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55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/>
    </xf>
    <xf numFmtId="10" fontId="24" fillId="2" borderId="0" xfId="3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top" wrapText="1"/>
    </xf>
    <xf numFmtId="0" fontId="23" fillId="2" borderId="0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0" fillId="12" borderId="3" xfId="0" applyFill="1" applyBorder="1" applyAlignment="1">
      <alignment horizontal="left" vertical="top" wrapText="1"/>
    </xf>
    <xf numFmtId="0" fontId="0" fillId="12" borderId="4" xfId="0" applyFill="1" applyBorder="1" applyAlignment="1">
      <alignment horizontal="left" vertical="top" wrapText="1"/>
    </xf>
    <xf numFmtId="0" fontId="0" fillId="12" borderId="5" xfId="0" applyFill="1" applyBorder="1" applyAlignment="1">
      <alignment horizontal="left" vertical="top" wrapText="1"/>
    </xf>
    <xf numFmtId="0" fontId="0" fillId="12" borderId="11" xfId="0" applyFill="1" applyBorder="1" applyAlignment="1">
      <alignment horizontal="left" vertical="top" wrapText="1"/>
    </xf>
    <xf numFmtId="0" fontId="0" fillId="12" borderId="9" xfId="0" applyFill="1" applyBorder="1" applyAlignment="1">
      <alignment horizontal="left" vertical="top" wrapText="1"/>
    </xf>
    <xf numFmtId="0" fontId="0" fillId="12" borderId="8" xfId="0" applyFill="1" applyBorder="1" applyAlignment="1">
      <alignment horizontal="left" vertical="top" wrapText="1"/>
    </xf>
    <xf numFmtId="0" fontId="0" fillId="12" borderId="19" xfId="0" applyFill="1" applyBorder="1" applyAlignment="1">
      <alignment horizontal="left" vertical="top"/>
    </xf>
    <xf numFmtId="0" fontId="0" fillId="12" borderId="20" xfId="0" applyFill="1" applyBorder="1" applyAlignment="1">
      <alignment horizontal="left" vertical="top"/>
    </xf>
    <xf numFmtId="0" fontId="0" fillId="12" borderId="3" xfId="0" applyFill="1" applyBorder="1" applyAlignment="1">
      <alignment horizontal="left" vertical="top"/>
    </xf>
    <xf numFmtId="0" fontId="0" fillId="12" borderId="4" xfId="0" applyFont="1" applyFill="1" applyBorder="1" applyAlignment="1">
      <alignment horizontal="left" vertical="top"/>
    </xf>
    <xf numFmtId="0" fontId="0" fillId="12" borderId="5" xfId="0" applyFont="1" applyFill="1" applyBorder="1" applyAlignment="1">
      <alignment horizontal="left" vertical="top"/>
    </xf>
    <xf numFmtId="0" fontId="0" fillId="12" borderId="10" xfId="0" applyFont="1" applyFill="1" applyBorder="1" applyAlignment="1">
      <alignment horizontal="left" vertical="top"/>
    </xf>
    <xf numFmtId="0" fontId="0" fillId="12" borderId="0" xfId="0" applyFont="1" applyFill="1" applyBorder="1" applyAlignment="1">
      <alignment horizontal="left" vertical="top"/>
    </xf>
    <xf numFmtId="0" fontId="0" fillId="12" borderId="7" xfId="0" applyFont="1" applyFill="1" applyBorder="1" applyAlignment="1">
      <alignment horizontal="left" vertical="top"/>
    </xf>
    <xf numFmtId="0" fontId="0" fillId="12" borderId="11" xfId="0" applyFont="1" applyFill="1" applyBorder="1" applyAlignment="1">
      <alignment horizontal="left" vertical="top"/>
    </xf>
    <xf numFmtId="0" fontId="0" fillId="12" borderId="9" xfId="0" applyFont="1" applyFill="1" applyBorder="1" applyAlignment="1">
      <alignment horizontal="left" vertical="top"/>
    </xf>
    <xf numFmtId="0" fontId="0" fillId="12" borderId="8" xfId="0" applyFont="1" applyFill="1" applyBorder="1" applyAlignment="1">
      <alignment horizontal="left" vertical="top"/>
    </xf>
    <xf numFmtId="0" fontId="23" fillId="12" borderId="3" xfId="0" applyFont="1" applyFill="1" applyBorder="1" applyAlignment="1">
      <alignment horizontal="left" vertical="top" wrapText="1"/>
    </xf>
    <xf numFmtId="0" fontId="23" fillId="12" borderId="4" xfId="0" applyFont="1" applyFill="1" applyBorder="1" applyAlignment="1">
      <alignment horizontal="left" vertical="top" wrapText="1"/>
    </xf>
    <xf numFmtId="0" fontId="23" fillId="12" borderId="5" xfId="0" applyFont="1" applyFill="1" applyBorder="1" applyAlignment="1">
      <alignment horizontal="left" vertical="top" wrapText="1"/>
    </xf>
    <xf numFmtId="0" fontId="23" fillId="12" borderId="11" xfId="0" applyFont="1" applyFill="1" applyBorder="1" applyAlignment="1">
      <alignment horizontal="left" vertical="top" wrapText="1"/>
    </xf>
    <xf numFmtId="0" fontId="23" fillId="12" borderId="9" xfId="0" applyFont="1" applyFill="1" applyBorder="1" applyAlignment="1">
      <alignment horizontal="left" vertical="top" wrapText="1"/>
    </xf>
    <xf numFmtId="0" fontId="23" fillId="12" borderId="8" xfId="0" applyFont="1" applyFill="1" applyBorder="1" applyAlignment="1">
      <alignment horizontal="left" vertical="top" wrapText="1"/>
    </xf>
    <xf numFmtId="0" fontId="10" fillId="12" borderId="19" xfId="0" applyFont="1" applyFill="1" applyBorder="1" applyAlignment="1">
      <alignment horizontal="left" vertical="top"/>
    </xf>
    <xf numFmtId="0" fontId="10" fillId="12" borderId="2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0" fillId="12" borderId="0" xfId="0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13" fillId="12" borderId="0" xfId="0" applyFont="1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top"/>
    </xf>
    <xf numFmtId="0" fontId="0" fillId="12" borderId="14" xfId="0" applyFill="1" applyBorder="1" applyAlignment="1">
      <alignment horizontal="center" vertical="top"/>
    </xf>
    <xf numFmtId="0" fontId="23" fillId="12" borderId="3" xfId="0" applyFont="1" applyFill="1" applyBorder="1" applyAlignment="1">
      <alignment horizontal="left" vertical="top"/>
    </xf>
    <xf numFmtId="0" fontId="23" fillId="12" borderId="4" xfId="0" applyFont="1" applyFill="1" applyBorder="1" applyAlignment="1">
      <alignment horizontal="left" vertical="top"/>
    </xf>
    <xf numFmtId="0" fontId="23" fillId="12" borderId="5" xfId="0" applyFont="1" applyFill="1" applyBorder="1" applyAlignment="1">
      <alignment horizontal="left" vertical="top"/>
    </xf>
    <xf numFmtId="0" fontId="23" fillId="12" borderId="11" xfId="0" applyFont="1" applyFill="1" applyBorder="1" applyAlignment="1">
      <alignment horizontal="left" vertical="top"/>
    </xf>
    <xf numFmtId="0" fontId="23" fillId="12" borderId="9" xfId="0" applyFont="1" applyFill="1" applyBorder="1" applyAlignment="1">
      <alignment horizontal="left" vertical="top"/>
    </xf>
    <xf numFmtId="0" fontId="23" fillId="12" borderId="8" xfId="0" applyFont="1" applyFill="1" applyBorder="1" applyAlignment="1">
      <alignment horizontal="left" vertical="top"/>
    </xf>
    <xf numFmtId="0" fontId="24" fillId="12" borderId="12" xfId="0" applyFont="1" applyFill="1" applyBorder="1" applyAlignment="1">
      <alignment horizontal="center" vertical="center"/>
    </xf>
    <xf numFmtId="0" fontId="24" fillId="12" borderId="1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7" fillId="12" borderId="3" xfId="0" applyFont="1" applyFill="1" applyBorder="1" applyAlignment="1">
      <alignment horizontal="left" vertical="top" wrapText="1"/>
    </xf>
    <xf numFmtId="0" fontId="7" fillId="12" borderId="4" xfId="0" applyFont="1" applyFill="1" applyBorder="1" applyAlignment="1">
      <alignment horizontal="left" vertical="top" wrapText="1"/>
    </xf>
    <xf numFmtId="0" fontId="7" fillId="12" borderId="5" xfId="0" applyFont="1" applyFill="1" applyBorder="1" applyAlignment="1">
      <alignment horizontal="left" vertical="top" wrapText="1"/>
    </xf>
    <xf numFmtId="0" fontId="7" fillId="12" borderId="11" xfId="0" applyFont="1" applyFill="1" applyBorder="1" applyAlignment="1">
      <alignment horizontal="left" vertical="top" wrapText="1"/>
    </xf>
    <xf numFmtId="0" fontId="7" fillId="12" borderId="9" xfId="0" applyFont="1" applyFill="1" applyBorder="1" applyAlignment="1">
      <alignment horizontal="left" vertical="top" wrapText="1"/>
    </xf>
    <xf numFmtId="0" fontId="7" fillId="12" borderId="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52" fillId="2" borderId="0" xfId="0" applyFont="1" applyFill="1" applyBorder="1" applyAlignment="1">
      <alignment horizontal="left" vertical="top" wrapText="1"/>
    </xf>
    <xf numFmtId="0" fontId="47" fillId="2" borderId="0" xfId="0" applyFont="1" applyFill="1" applyBorder="1" applyAlignment="1">
      <alignment horizontal="left" vertical="top" wrapText="1"/>
    </xf>
  </cellXfs>
  <cellStyles count="5">
    <cellStyle name="Hiperlink" xfId="4" builtinId="8"/>
    <cellStyle name="Normal" xfId="0" builtinId="0"/>
    <cellStyle name="Porcentagem" xfId="3" builtinId="5"/>
    <cellStyle name="Porcentagem 2" xfId="1" xr:uid="{00000000-0005-0000-0000-000003000000}"/>
    <cellStyle name="Separador de milhares 2" xfId="2" xr:uid="{00000000-0005-0000-0000-000004000000}"/>
  </cellStyles>
  <dxfs count="0"/>
  <tableStyles count="0" defaultTableStyle="TableStyleMedium2" defaultPivotStyle="PivotStyleLight16"/>
  <colors>
    <mruColors>
      <color rgb="FFFFFF99"/>
      <color rgb="FFFFFFCC"/>
      <color rgb="FFBAFECA"/>
      <color rgb="FFF6FCFC"/>
      <color rgb="FFD8D5A0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18136415232927"/>
          <c:y val="0.13518343540390784"/>
          <c:w val="0.64334143893778029"/>
          <c:h val="0.603740518673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'Problema resollvido '!$F$6</c:f>
              <c:strCache>
                <c:ptCount val="1"/>
                <c:pt idx="0">
                  <c:v>FC MAX    (y bpm)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</c:marker>
          <c:trendline>
            <c:trendlineType val="linear"/>
            <c:dispRSqr val="0"/>
            <c:dispEq val="0"/>
          </c:trendline>
          <c:xVal>
            <c:numRef>
              <c:f>'Problema resollvido '!$E$7:$E$25</c:f>
              <c:numCache>
                <c:formatCode>General</c:formatCode>
                <c:ptCount val="19"/>
                <c:pt idx="0">
                  <c:v>12</c:v>
                </c:pt>
                <c:pt idx="1">
                  <c:v>16</c:v>
                </c:pt>
                <c:pt idx="2">
                  <c:v>19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36</c:v>
                </c:pt>
                <c:pt idx="13">
                  <c:v>39</c:v>
                </c:pt>
                <c:pt idx="14">
                  <c:v>45</c:v>
                </c:pt>
                <c:pt idx="15">
                  <c:v>41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</c:numCache>
            </c:numRef>
          </c:xVal>
          <c:yVal>
            <c:numRef>
              <c:f>'Problema resollvido '!$F$7:$F$25</c:f>
              <c:numCache>
                <c:formatCode>General</c:formatCode>
                <c:ptCount val="19"/>
                <c:pt idx="0">
                  <c:v>192</c:v>
                </c:pt>
                <c:pt idx="1">
                  <c:v>196</c:v>
                </c:pt>
                <c:pt idx="2">
                  <c:v>199</c:v>
                </c:pt>
                <c:pt idx="3">
                  <c:v>199</c:v>
                </c:pt>
                <c:pt idx="4">
                  <c:v>200</c:v>
                </c:pt>
                <c:pt idx="5">
                  <c:v>194</c:v>
                </c:pt>
                <c:pt idx="6">
                  <c:v>198</c:v>
                </c:pt>
                <c:pt idx="7">
                  <c:v>200</c:v>
                </c:pt>
                <c:pt idx="8">
                  <c:v>202</c:v>
                </c:pt>
                <c:pt idx="9">
                  <c:v>183</c:v>
                </c:pt>
                <c:pt idx="10">
                  <c:v>192</c:v>
                </c:pt>
                <c:pt idx="11">
                  <c:v>189</c:v>
                </c:pt>
                <c:pt idx="12">
                  <c:v>184</c:v>
                </c:pt>
                <c:pt idx="13">
                  <c:v>181</c:v>
                </c:pt>
                <c:pt idx="14">
                  <c:v>173</c:v>
                </c:pt>
                <c:pt idx="15">
                  <c:v>177</c:v>
                </c:pt>
                <c:pt idx="16">
                  <c:v>171</c:v>
                </c:pt>
                <c:pt idx="17">
                  <c:v>170</c:v>
                </c:pt>
                <c:pt idx="18">
                  <c:v>169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D9-4A9E-A61E-55D249675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32352"/>
        <c:axId val="118890880"/>
      </c:scatterChart>
      <c:valAx>
        <c:axId val="118532352"/>
        <c:scaling>
          <c:orientation val="minMax"/>
          <c:max val="7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Idade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890880"/>
        <c:crosses val="autoZero"/>
        <c:crossBetween val="midCat"/>
        <c:majorUnit val="10"/>
        <c:minorUnit val="2"/>
      </c:valAx>
      <c:valAx>
        <c:axId val="118890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FC  MAX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532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>
        <a:alpha val="89000"/>
      </a:srgbClr>
    </a:solidFill>
  </c:spPr>
  <c:txPr>
    <a:bodyPr/>
    <a:lstStyle/>
    <a:p>
      <a:pPr>
        <a:defRPr>
          <a:solidFill>
            <a:schemeClr val="accent6">
              <a:lumMod val="50000"/>
            </a:schemeClr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Diagrama</a:t>
            </a:r>
            <a:r>
              <a:rPr lang="en-US" sz="1200" baseline="0"/>
              <a:t> de dispersão da altura em função da massa corporal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'Exercício 1'!$E$5</c:f>
              <c:strCache>
                <c:ptCount val="1"/>
                <c:pt idx="0">
                  <c:v>Massa corporal          (y kg)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'Exercício 1'!$D$6:$D$25</c:f>
              <c:numCache>
                <c:formatCode>General</c:formatCode>
                <c:ptCount val="20"/>
                <c:pt idx="0">
                  <c:v>152</c:v>
                </c:pt>
                <c:pt idx="1">
                  <c:v>157</c:v>
                </c:pt>
                <c:pt idx="2">
                  <c:v>160</c:v>
                </c:pt>
                <c:pt idx="3">
                  <c:v>160</c:v>
                </c:pt>
                <c:pt idx="4">
                  <c:v>164</c:v>
                </c:pt>
                <c:pt idx="5">
                  <c:v>164</c:v>
                </c:pt>
                <c:pt idx="6">
                  <c:v>166</c:v>
                </c:pt>
                <c:pt idx="7">
                  <c:v>166</c:v>
                </c:pt>
                <c:pt idx="8">
                  <c:v>167</c:v>
                </c:pt>
                <c:pt idx="9">
                  <c:v>168</c:v>
                </c:pt>
                <c:pt idx="10">
                  <c:v>169</c:v>
                </c:pt>
                <c:pt idx="11">
                  <c:v>170</c:v>
                </c:pt>
                <c:pt idx="12">
                  <c:v>170</c:v>
                </c:pt>
                <c:pt idx="13">
                  <c:v>170</c:v>
                </c:pt>
                <c:pt idx="14">
                  <c:v>175</c:v>
                </c:pt>
                <c:pt idx="15">
                  <c:v>176</c:v>
                </c:pt>
                <c:pt idx="16">
                  <c:v>177</c:v>
                </c:pt>
                <c:pt idx="17">
                  <c:v>178</c:v>
                </c:pt>
                <c:pt idx="18">
                  <c:v>179</c:v>
                </c:pt>
                <c:pt idx="19">
                  <c:v>180</c:v>
                </c:pt>
              </c:numCache>
            </c:numRef>
          </c:xVal>
          <c:yVal>
            <c:numRef>
              <c:f>'Exercício 1'!$E$6:$E$25</c:f>
              <c:numCache>
                <c:formatCode>General</c:formatCode>
                <c:ptCount val="20"/>
                <c:pt idx="0">
                  <c:v>56</c:v>
                </c:pt>
                <c:pt idx="1">
                  <c:v>61</c:v>
                </c:pt>
                <c:pt idx="2">
                  <c:v>61</c:v>
                </c:pt>
                <c:pt idx="3">
                  <c:v>74</c:v>
                </c:pt>
                <c:pt idx="4">
                  <c:v>68</c:v>
                </c:pt>
                <c:pt idx="5">
                  <c:v>78</c:v>
                </c:pt>
                <c:pt idx="6">
                  <c:v>70</c:v>
                </c:pt>
                <c:pt idx="7">
                  <c:v>90</c:v>
                </c:pt>
                <c:pt idx="8">
                  <c:v>71</c:v>
                </c:pt>
                <c:pt idx="9">
                  <c:v>67</c:v>
                </c:pt>
                <c:pt idx="10">
                  <c:v>73</c:v>
                </c:pt>
                <c:pt idx="11">
                  <c:v>65</c:v>
                </c:pt>
                <c:pt idx="12">
                  <c:v>74</c:v>
                </c:pt>
                <c:pt idx="13">
                  <c:v>74</c:v>
                </c:pt>
                <c:pt idx="14">
                  <c:v>72</c:v>
                </c:pt>
                <c:pt idx="15">
                  <c:v>80</c:v>
                </c:pt>
                <c:pt idx="16">
                  <c:v>81</c:v>
                </c:pt>
                <c:pt idx="17">
                  <c:v>97</c:v>
                </c:pt>
                <c:pt idx="18">
                  <c:v>74</c:v>
                </c:pt>
                <c:pt idx="19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70-4061-B822-5B9A06B72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955392"/>
        <c:axId val="118978048"/>
      </c:scatterChart>
      <c:valAx>
        <c:axId val="11895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Altura(cm)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978048"/>
        <c:crosses val="autoZero"/>
        <c:crossBetween val="midCat"/>
      </c:valAx>
      <c:valAx>
        <c:axId val="118978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Peso (g)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955392"/>
        <c:crosses val="autoZero"/>
        <c:crossBetween val="midCat"/>
      </c:valAx>
      <c:spPr>
        <a:solidFill>
          <a:srgbClr val="FFFFCC">
            <a:alpha val="56000"/>
          </a:srgbClr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>
        <a:alpha val="85000"/>
      </a:srgbClr>
    </a:solidFill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15701542842203"/>
          <c:y val="8.278097260314371E-2"/>
          <c:w val="0.47706575616101082"/>
          <c:h val="0.75734672210917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'Exercício 2'!$E$5</c:f>
              <c:strCache>
                <c:ptCount val="1"/>
                <c:pt idx="0">
                  <c:v>Média das notas do semestre         (y de 0 a 100)</c:v>
                </c:pt>
              </c:strCache>
            </c:strRef>
          </c:tx>
          <c:spPr>
            <a:ln w="28575">
              <a:noFill/>
            </a:ln>
            <a:effectLst>
              <a:glow rad="38100">
                <a:schemeClr val="tx1"/>
              </a:glow>
              <a:outerShdw dist="50800" dir="5400000" algn="ctr" rotWithShape="0">
                <a:schemeClr val="tx1"/>
              </a:outerShdw>
            </a:effectLst>
          </c:spPr>
          <c:marker>
            <c:spPr>
              <a:solidFill>
                <a:schemeClr val="tx1"/>
              </a:solidFill>
              <a:effectLst>
                <a:glow rad="38100">
                  <a:schemeClr val="tx1"/>
                </a:glow>
                <a:outerShdw dist="50800" dir="5400000" algn="ctr" rotWithShape="0">
                  <a:schemeClr val="tx1"/>
                </a:outerShdw>
              </a:effectLst>
            </c:spPr>
          </c:marker>
          <c:trendline>
            <c:trendlineType val="linear"/>
            <c:dispRSqr val="0"/>
            <c:dispEq val="0"/>
          </c:trendline>
          <c:xVal>
            <c:numRef>
              <c:f>'Exercício 2'!$D$6:$D$20</c:f>
              <c:numCache>
                <c:formatCode>General</c:formatCode>
                <c:ptCount val="1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</c:numCache>
            </c:numRef>
          </c:xVal>
          <c:yVal>
            <c:numRef>
              <c:f>'Exercício 2'!$E$6:$E$20</c:f>
              <c:numCache>
                <c:formatCode>General</c:formatCode>
                <c:ptCount val="15"/>
                <c:pt idx="0">
                  <c:v>44</c:v>
                </c:pt>
                <c:pt idx="1">
                  <c:v>50</c:v>
                </c:pt>
                <c:pt idx="2">
                  <c:v>49</c:v>
                </c:pt>
                <c:pt idx="3">
                  <c:v>59</c:v>
                </c:pt>
                <c:pt idx="4">
                  <c:v>67</c:v>
                </c:pt>
                <c:pt idx="5">
                  <c:v>49</c:v>
                </c:pt>
                <c:pt idx="6">
                  <c:v>54</c:v>
                </c:pt>
                <c:pt idx="7">
                  <c:v>59</c:v>
                </c:pt>
                <c:pt idx="8">
                  <c:v>68</c:v>
                </c:pt>
                <c:pt idx="9">
                  <c:v>86</c:v>
                </c:pt>
                <c:pt idx="10">
                  <c:v>93</c:v>
                </c:pt>
                <c:pt idx="11">
                  <c:v>91</c:v>
                </c:pt>
                <c:pt idx="12">
                  <c:v>91</c:v>
                </c:pt>
                <c:pt idx="13">
                  <c:v>93</c:v>
                </c:pt>
                <c:pt idx="14">
                  <c:v>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83-48E9-96E4-D59AE6C9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825728"/>
        <c:axId val="122864768"/>
      </c:scatterChart>
      <c:valAx>
        <c:axId val="1228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Horas</a:t>
                </a:r>
                <a:r>
                  <a:rPr lang="pt-BR" sz="1200" baseline="0"/>
                  <a:t> de estudo semanal</a:t>
                </a:r>
                <a:endParaRPr lang="pt-BR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2864768"/>
        <c:crosses val="autoZero"/>
        <c:crossBetween val="midCat"/>
      </c:valAx>
      <c:valAx>
        <c:axId val="122864768"/>
        <c:scaling>
          <c:orientation val="minMax"/>
          <c:max val="100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pt-BR" sz="1200"/>
                  <a:t>Média das notas do</a:t>
                </a:r>
                <a:r>
                  <a:rPr lang="pt-BR" sz="1200" baseline="0"/>
                  <a:t> bimestre</a:t>
                </a:r>
                <a:r>
                  <a:rPr lang="pt-BR" sz="1200"/>
                  <a:t>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22825728"/>
        <c:crosses val="autoZero"/>
        <c:crossBetween val="midCat"/>
        <c:majorUnit val="10"/>
      </c:valAx>
      <c:spPr>
        <a:noFill/>
        <a:ln w="25400">
          <a:noFill/>
        </a:ln>
        <a:effectLst>
          <a:glow rad="12700">
            <a:srgbClr val="0070C0"/>
          </a:glow>
        </a:effectLst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322088890180233"/>
          <c:y val="0.58705859801232718"/>
          <c:w val="0.43431908649795159"/>
          <c:h val="0.18543307086614172"/>
        </c:manualLayout>
      </c:layout>
      <c:overlay val="0"/>
      <c:txPr>
        <a:bodyPr/>
        <a:lstStyle/>
        <a:p>
          <a:pPr>
            <a:defRPr sz="1200" b="1"/>
          </a:pPr>
          <a:endParaRPr lang="pt-BR"/>
        </a:p>
      </c:txPr>
    </c:legend>
    <c:plotVisOnly val="1"/>
    <c:dispBlanksAs val="gap"/>
    <c:showDLblsOverMax val="0"/>
  </c:chart>
  <c:spPr>
    <a:solidFill>
      <a:srgbClr val="FFFFCC">
        <a:alpha val="70000"/>
      </a:srgbClr>
    </a:solidFill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FC MAX  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5718361291795"/>
          <c:y val="0.13405292423553439"/>
          <c:w val="0.81321265548328203"/>
          <c:h val="0.697838195757445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'Diagrama de dispersão'!$F$7</c:f>
              <c:strCache>
                <c:ptCount val="1"/>
                <c:pt idx="0">
                  <c:v>FC MAX    (y bpm)</c:v>
                </c:pt>
              </c:strCache>
            </c:strRef>
          </c:tx>
          <c:spPr>
            <a:ln w="28575">
              <a:noFill/>
            </a:ln>
          </c:spPr>
          <c:xVal>
            <c:numRef>
              <c:f>'Diagrama de dispersão'!$E$8:$E$27</c:f>
              <c:numCache>
                <c:formatCode>General</c:formatCode>
                <c:ptCount val="20"/>
                <c:pt idx="0">
                  <c:v>12</c:v>
                </c:pt>
                <c:pt idx="1">
                  <c:v>16</c:v>
                </c:pt>
                <c:pt idx="2">
                  <c:v>19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36</c:v>
                </c:pt>
                <c:pt idx="13">
                  <c:v>39</c:v>
                </c:pt>
                <c:pt idx="14">
                  <c:v>45</c:v>
                </c:pt>
                <c:pt idx="15">
                  <c:v>41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51</c:v>
                </c:pt>
              </c:numCache>
            </c:numRef>
          </c:xVal>
          <c:yVal>
            <c:numRef>
              <c:f>'Diagrama de dispersão'!$F$8:$F$27</c:f>
              <c:numCache>
                <c:formatCode>General</c:formatCode>
                <c:ptCount val="20"/>
                <c:pt idx="0">
                  <c:v>192</c:v>
                </c:pt>
                <c:pt idx="1">
                  <c:v>196</c:v>
                </c:pt>
                <c:pt idx="2">
                  <c:v>199</c:v>
                </c:pt>
                <c:pt idx="3">
                  <c:v>199</c:v>
                </c:pt>
                <c:pt idx="4">
                  <c:v>200</c:v>
                </c:pt>
                <c:pt idx="5">
                  <c:v>194</c:v>
                </c:pt>
                <c:pt idx="6">
                  <c:v>198</c:v>
                </c:pt>
                <c:pt idx="7">
                  <c:v>200</c:v>
                </c:pt>
                <c:pt idx="8">
                  <c:v>202</c:v>
                </c:pt>
                <c:pt idx="9">
                  <c:v>183</c:v>
                </c:pt>
                <c:pt idx="10">
                  <c:v>192</c:v>
                </c:pt>
                <c:pt idx="11">
                  <c:v>189</c:v>
                </c:pt>
                <c:pt idx="12">
                  <c:v>184</c:v>
                </c:pt>
                <c:pt idx="13">
                  <c:v>181</c:v>
                </c:pt>
                <c:pt idx="14">
                  <c:v>173</c:v>
                </c:pt>
                <c:pt idx="15">
                  <c:v>177</c:v>
                </c:pt>
                <c:pt idx="16">
                  <c:v>171</c:v>
                </c:pt>
                <c:pt idx="17">
                  <c:v>170</c:v>
                </c:pt>
                <c:pt idx="18">
                  <c:v>169</c:v>
                </c:pt>
                <c:pt idx="19">
                  <c:v>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07-4714-AF63-A424D54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66240"/>
        <c:axId val="124439168"/>
      </c:scatterChart>
      <c:valAx>
        <c:axId val="1410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439168"/>
        <c:crosses val="autoZero"/>
        <c:crossBetween val="midCat"/>
      </c:valAx>
      <c:valAx>
        <c:axId val="124439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0662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>
        <a:alpha val="92000"/>
      </a:srgbClr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223630</xdr:colOff>
      <xdr:row>5</xdr:row>
      <xdr:rowOff>33130</xdr:rowOff>
    </xdr:from>
    <xdr:to>
      <xdr:col>11</xdr:col>
      <xdr:colOff>87342</xdr:colOff>
      <xdr:row>23</xdr:row>
      <xdr:rowOff>74542</xdr:rowOff>
    </xdr:to>
    <xdr:pic>
      <xdr:nvPicPr>
        <xdr:cNvPr id="27650" name="Picture 2">
          <a:extLst>
            <a:ext uri="{FF2B5EF4-FFF2-40B4-BE49-F238E27FC236}">
              <a16:creationId xmlns:a16="http://schemas.microsoft.com/office/drawing/2014/main" id="{00000000-0008-0000-0100-00000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11456" y="1888434"/>
          <a:ext cx="4783582" cy="227771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5</xdr:row>
      <xdr:rowOff>183661</xdr:rowOff>
    </xdr:from>
    <xdr:to>
      <xdr:col>9</xdr:col>
      <xdr:colOff>933450</xdr:colOff>
      <xdr:row>16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0000"/>
        </a:blip>
        <a:srcRect l="12228" r="13587" b="5949"/>
        <a:stretch>
          <a:fillRect/>
        </a:stretch>
      </xdr:blipFill>
      <xdr:spPr bwMode="auto">
        <a:xfrm>
          <a:off x="3790950" y="1717186"/>
          <a:ext cx="2600325" cy="1807064"/>
        </a:xfrm>
        <a:prstGeom prst="rect">
          <a:avLst/>
        </a:prstGeom>
        <a:noFill/>
      </xdr:spPr>
    </xdr:pic>
    <xdr:clientData/>
  </xdr:twoCellAnchor>
  <xdr:twoCellAnchor>
    <xdr:from>
      <xdr:col>7</xdr:col>
      <xdr:colOff>47625</xdr:colOff>
      <xdr:row>5</xdr:row>
      <xdr:rowOff>95250</xdr:rowOff>
    </xdr:from>
    <xdr:to>
      <xdr:col>9</xdr:col>
      <xdr:colOff>952499</xdr:colOff>
      <xdr:row>17</xdr:row>
      <xdr:rowOff>66675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4</xdr:row>
      <xdr:rowOff>512343</xdr:rowOff>
    </xdr:from>
    <xdr:to>
      <xdr:col>8</xdr:col>
      <xdr:colOff>66675</xdr:colOff>
      <xdr:row>18</xdr:row>
      <xdr:rowOff>76200</xdr:rowOff>
    </xdr:to>
    <xdr:pic>
      <xdr:nvPicPr>
        <xdr:cNvPr id="33805" name="Picture 13">
          <a:extLst>
            <a:ext uri="{FF2B5EF4-FFF2-40B4-BE49-F238E27FC236}">
              <a16:creationId xmlns:a16="http://schemas.microsoft.com/office/drawing/2014/main" id="{00000000-0008-0000-0300-00000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5848"/>
        <a:stretch>
          <a:fillRect/>
        </a:stretch>
      </xdr:blipFill>
      <xdr:spPr bwMode="auto">
        <a:xfrm>
          <a:off x="2695575" y="1560093"/>
          <a:ext cx="1819275" cy="2202282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123818</xdr:colOff>
      <xdr:row>8</xdr:row>
      <xdr:rowOff>19050</xdr:rowOff>
    </xdr:from>
    <xdr:to>
      <xdr:col>25</xdr:col>
      <xdr:colOff>666747</xdr:colOff>
      <xdr:row>20</xdr:row>
      <xdr:rowOff>19050</xdr:rowOff>
    </xdr:to>
    <xdr:pic>
      <xdr:nvPicPr>
        <xdr:cNvPr id="33807" name="Picture 15">
          <a:extLst>
            <a:ext uri="{FF2B5EF4-FFF2-40B4-BE49-F238E27FC236}">
              <a16:creationId xmlns:a16="http://schemas.microsoft.com/office/drawing/2014/main" id="{00000000-0008-0000-0300-00000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6611593" y="2000250"/>
          <a:ext cx="542929" cy="19431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647701</xdr:colOff>
      <xdr:row>4</xdr:row>
      <xdr:rowOff>266700</xdr:rowOff>
    </xdr:from>
    <xdr:to>
      <xdr:col>10</xdr:col>
      <xdr:colOff>57150</xdr:colOff>
      <xdr:row>19</xdr:row>
      <xdr:rowOff>152400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4</xdr:row>
      <xdr:rowOff>273266</xdr:rowOff>
    </xdr:from>
    <xdr:to>
      <xdr:col>9</xdr:col>
      <xdr:colOff>514351</xdr:colOff>
      <xdr:row>17</xdr:row>
      <xdr:rowOff>76198</xdr:rowOff>
    </xdr:to>
    <xdr:pic>
      <xdr:nvPicPr>
        <xdr:cNvPr id="32776" name="Picture 8">
          <a:extLst>
            <a:ext uri="{FF2B5EF4-FFF2-40B4-BE49-F238E27FC236}">
              <a16:creationId xmlns:a16="http://schemas.microsoft.com/office/drawing/2014/main" id="{00000000-0008-0000-0400-000008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30000" contrast="-24000"/>
        </a:blip>
        <a:srcRect/>
        <a:stretch>
          <a:fillRect/>
        </a:stretch>
      </xdr:blipFill>
      <xdr:spPr bwMode="auto">
        <a:xfrm>
          <a:off x="3343276" y="1321016"/>
          <a:ext cx="2705100" cy="232705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25</xdr:col>
      <xdr:colOff>123818</xdr:colOff>
      <xdr:row>8</xdr:row>
      <xdr:rowOff>19050</xdr:rowOff>
    </xdr:from>
    <xdr:to>
      <xdr:col>25</xdr:col>
      <xdr:colOff>609597</xdr:colOff>
      <xdr:row>19</xdr:row>
      <xdr:rowOff>209550</xdr:rowOff>
    </xdr:to>
    <xdr:pic>
      <xdr:nvPicPr>
        <xdr:cNvPr id="7" name="Picture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6163918" y="2085975"/>
          <a:ext cx="542929" cy="19431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28576</xdr:colOff>
      <xdr:row>3</xdr:row>
      <xdr:rowOff>342901</xdr:rowOff>
    </xdr:from>
    <xdr:to>
      <xdr:col>11</xdr:col>
      <xdr:colOff>276226</xdr:colOff>
      <xdr:row>21</xdr:row>
      <xdr:rowOff>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847726</xdr:colOff>
      <xdr:row>12</xdr:row>
      <xdr:rowOff>95487</xdr:rowOff>
    </xdr:from>
    <xdr:to>
      <xdr:col>9</xdr:col>
      <xdr:colOff>266701</xdr:colOff>
      <xdr:row>17</xdr:row>
      <xdr:rowOff>61400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71901" y="3143487"/>
          <a:ext cx="1828800" cy="87078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9</xdr:col>
      <xdr:colOff>1076325</xdr:colOff>
      <xdr:row>6</xdr:row>
      <xdr:rowOff>19049</xdr:rowOff>
    </xdr:from>
    <xdr:to>
      <xdr:col>14</xdr:col>
      <xdr:colOff>162529</xdr:colOff>
      <xdr:row>19</xdr:row>
      <xdr:rowOff>9524</xdr:rowOff>
    </xdr:to>
    <xdr:pic>
      <xdr:nvPicPr>
        <xdr:cNvPr id="19471" name="Picture 15">
          <a:extLst>
            <a:ext uri="{FF2B5EF4-FFF2-40B4-BE49-F238E27FC236}">
              <a16:creationId xmlns:a16="http://schemas.microsoft.com/office/drawing/2014/main" id="{00000000-0008-0000-0600-00000F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91275" y="2324099"/>
          <a:ext cx="4029679" cy="25431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657226</xdr:colOff>
      <xdr:row>19</xdr:row>
      <xdr:rowOff>123825</xdr:rowOff>
    </xdr:from>
    <xdr:to>
      <xdr:col>16</xdr:col>
      <xdr:colOff>200026</xdr:colOff>
      <xdr:row>24</xdr:row>
      <xdr:rowOff>152400</xdr:rowOff>
    </xdr:to>
    <xdr:pic>
      <xdr:nvPicPr>
        <xdr:cNvPr id="19473" name="Picture 17">
          <a:extLst>
            <a:ext uri="{FF2B5EF4-FFF2-40B4-BE49-F238E27FC236}">
              <a16:creationId xmlns:a16="http://schemas.microsoft.com/office/drawing/2014/main" id="{00000000-0008-0000-0600-00001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05676" y="4505325"/>
          <a:ext cx="3543300" cy="9334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38100</xdr:colOff>
      <xdr:row>6</xdr:row>
      <xdr:rowOff>114299</xdr:rowOff>
    </xdr:from>
    <xdr:to>
      <xdr:col>9</xdr:col>
      <xdr:colOff>1133475</xdr:colOff>
      <xdr:row>21</xdr:row>
      <xdr:rowOff>123824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123818</xdr:colOff>
      <xdr:row>8</xdr:row>
      <xdr:rowOff>19050</xdr:rowOff>
    </xdr:from>
    <xdr:to>
      <xdr:col>25</xdr:col>
      <xdr:colOff>609597</xdr:colOff>
      <xdr:row>20</xdr:row>
      <xdr:rowOff>28575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783043" y="2105025"/>
          <a:ext cx="485779" cy="20574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200026</xdr:colOff>
      <xdr:row>21</xdr:row>
      <xdr:rowOff>114300</xdr:rowOff>
    </xdr:from>
    <xdr:to>
      <xdr:col>9</xdr:col>
      <xdr:colOff>38100</xdr:colOff>
      <xdr:row>25</xdr:row>
      <xdr:rowOff>74543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1" y="4810125"/>
          <a:ext cx="1647824" cy="67461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15</xdr:row>
      <xdr:rowOff>131336</xdr:rowOff>
    </xdr:from>
    <xdr:to>
      <xdr:col>12</xdr:col>
      <xdr:colOff>28575</xdr:colOff>
      <xdr:row>23</xdr:row>
      <xdr:rowOff>65018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0225" y="3960386"/>
          <a:ext cx="2581275" cy="122908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6</xdr:row>
      <xdr:rowOff>124478</xdr:rowOff>
    </xdr:from>
    <xdr:to>
      <xdr:col>14</xdr:col>
      <xdr:colOff>990600</xdr:colOff>
      <xdr:row>16</xdr:row>
      <xdr:rowOff>209549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117171-1850-4A8A-9987-CF651C648C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96" t="32732" r="2451" b="13010"/>
        <a:stretch/>
      </xdr:blipFill>
      <xdr:spPr>
        <a:xfrm>
          <a:off x="1876425" y="2296178"/>
          <a:ext cx="4762500" cy="2694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50"/>
  <sheetViews>
    <sheetView zoomScale="115" zoomScaleNormal="115" workbookViewId="0">
      <selection activeCell="R1" sqref="R1"/>
    </sheetView>
  </sheetViews>
  <sheetFormatPr defaultColWidth="12.28515625" defaultRowHeight="14.25" customHeight="1" x14ac:dyDescent="0.25"/>
  <cols>
    <col min="1" max="2" width="2" style="31" customWidth="1"/>
    <col min="3" max="3" width="7.7109375" style="32" customWidth="1"/>
    <col min="4" max="4" width="8" style="32" customWidth="1"/>
    <col min="5" max="5" width="10.140625" style="32" customWidth="1"/>
    <col min="6" max="11" width="12.28515625" style="32"/>
    <col min="12" max="13" width="3" style="32" customWidth="1"/>
    <col min="14" max="14" width="2.42578125" style="32" customWidth="1"/>
    <col min="15" max="15" width="12.28515625" style="32" customWidth="1"/>
    <col min="16" max="16" width="12.28515625" style="31"/>
    <col min="17" max="16384" width="12.28515625" style="32"/>
  </cols>
  <sheetData>
    <row r="1" spans="1:37" s="29" customFormat="1" ht="14.25" customHeight="1" x14ac:dyDescent="0.25">
      <c r="C1" s="43" t="str">
        <f>IF(Inicio!D6&lt;&gt;"","", CONCATENATE(Inicio!D4,"   Por favor coloque teu Rg da Unijuí  no início! "))</f>
        <v/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</row>
    <row r="2" spans="1:37" ht="39" customHeight="1" x14ac:dyDescent="0.25">
      <c r="B2" s="32"/>
      <c r="C2" s="207" t="s">
        <v>3</v>
      </c>
      <c r="D2" s="207"/>
      <c r="E2" s="207"/>
      <c r="F2" s="207"/>
      <c r="G2" s="207"/>
      <c r="H2" s="207"/>
      <c r="I2" s="207"/>
      <c r="J2" s="207"/>
      <c r="K2" s="207"/>
      <c r="L2" s="33"/>
      <c r="M2" s="33"/>
      <c r="N2" s="29"/>
      <c r="P2" s="32"/>
    </row>
    <row r="3" spans="1:37" ht="29.25" customHeight="1" x14ac:dyDescent="0.25">
      <c r="B3" s="32"/>
      <c r="C3" s="209" t="s">
        <v>4</v>
      </c>
      <c r="D3" s="209"/>
      <c r="E3" s="209"/>
      <c r="F3" s="209"/>
      <c r="G3" s="209"/>
      <c r="H3" s="209"/>
      <c r="I3" s="209"/>
      <c r="J3" s="209"/>
      <c r="K3" s="209"/>
      <c r="N3" s="29"/>
      <c r="P3" s="32"/>
    </row>
    <row r="4" spans="1:37" ht="35.25" customHeight="1" x14ac:dyDescent="0.25">
      <c r="B4" s="32"/>
      <c r="C4" s="210" t="s">
        <v>5</v>
      </c>
      <c r="D4" s="210"/>
      <c r="E4" s="210"/>
      <c r="F4" s="210"/>
      <c r="G4" s="210"/>
      <c r="H4" s="210"/>
      <c r="I4" s="210"/>
      <c r="J4" s="210"/>
      <c r="K4" s="210"/>
      <c r="L4" s="8"/>
      <c r="M4" s="8"/>
      <c r="N4" s="29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7" ht="27.75" customHeight="1" thickBot="1" x14ac:dyDescent="0.3">
      <c r="B5" s="32"/>
      <c r="C5" s="50" t="s">
        <v>6</v>
      </c>
      <c r="D5" s="104" t="s">
        <v>29</v>
      </c>
      <c r="E5" s="105" t="s">
        <v>30</v>
      </c>
      <c r="F5" s="16"/>
      <c r="G5" s="17"/>
      <c r="H5" s="13"/>
      <c r="I5" s="24"/>
      <c r="J5" s="13"/>
      <c r="K5" s="6"/>
      <c r="L5" s="8"/>
      <c r="M5" s="8"/>
      <c r="N5" s="29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7" ht="9.75" customHeight="1" x14ac:dyDescent="0.25">
      <c r="B6" s="32"/>
      <c r="C6" s="51">
        <v>1</v>
      </c>
      <c r="D6" s="106">
        <f>10+LEFT(Inicio!P$1,1)</f>
        <v>12</v>
      </c>
      <c r="E6" s="106">
        <f>Inicio!P4+200-D6</f>
        <v>192</v>
      </c>
      <c r="F6" s="16"/>
      <c r="G6" s="17"/>
      <c r="H6" s="13"/>
      <c r="I6" s="24"/>
      <c r="J6" s="13"/>
      <c r="K6" s="6"/>
      <c r="L6" s="8"/>
      <c r="M6" s="8"/>
      <c r="N6" s="29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7" ht="9.75" customHeight="1" x14ac:dyDescent="0.25">
      <c r="B7" s="32"/>
      <c r="C7" s="51">
        <v>2</v>
      </c>
      <c r="D7" s="106">
        <f>D6+4</f>
        <v>16</v>
      </c>
      <c r="E7" s="106">
        <f>E6+2*LEFT(Inicio!P1)</f>
        <v>196</v>
      </c>
      <c r="F7" s="16"/>
      <c r="G7" s="17"/>
      <c r="H7" s="13"/>
      <c r="I7" s="24"/>
      <c r="J7" s="13"/>
      <c r="K7" s="6"/>
      <c r="L7" s="8"/>
      <c r="M7" s="8"/>
      <c r="N7" s="29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7" ht="9.75" customHeight="1" x14ac:dyDescent="0.25">
      <c r="B8" s="32"/>
      <c r="C8" s="51">
        <v>3</v>
      </c>
      <c r="D8" s="106">
        <f>D7+3</f>
        <v>19</v>
      </c>
      <c r="E8" s="106">
        <f>220-D8-LEFT(Inicio!P1,2)</f>
        <v>199</v>
      </c>
      <c r="F8" s="18"/>
      <c r="G8" s="19"/>
      <c r="H8" s="6"/>
      <c r="I8" s="20"/>
      <c r="J8" s="20"/>
      <c r="K8" s="6"/>
      <c r="L8" s="8"/>
      <c r="M8" s="8"/>
      <c r="N8" s="29"/>
      <c r="O8" s="35"/>
      <c r="P8" s="35"/>
      <c r="Q8" s="35"/>
      <c r="R8" s="35"/>
      <c r="S8" s="35"/>
      <c r="T8" s="35"/>
      <c r="U8" s="35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</row>
    <row r="9" spans="1:37" ht="9.75" customHeight="1" x14ac:dyDescent="0.25">
      <c r="B9" s="32"/>
      <c r="C9" s="51">
        <v>4</v>
      </c>
      <c r="D9" s="106">
        <f>D8</f>
        <v>19</v>
      </c>
      <c r="E9" s="106">
        <f>TRUNC(AVERAGE(E6:E8)+Inicio!P4)</f>
        <v>199</v>
      </c>
      <c r="F9" s="21"/>
      <c r="G9" s="21"/>
      <c r="H9" s="6"/>
      <c r="I9" s="22"/>
      <c r="J9" s="6"/>
      <c r="M9" s="34"/>
      <c r="N9" s="29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37" ht="9.75" customHeight="1" x14ac:dyDescent="0.25">
      <c r="B10" s="32"/>
      <c r="C10" s="51">
        <v>5</v>
      </c>
      <c r="D10" s="106">
        <f>D9+2</f>
        <v>21</v>
      </c>
      <c r="E10" s="106">
        <v>200</v>
      </c>
      <c r="F10" s="6"/>
      <c r="G10" s="6"/>
      <c r="H10" s="6"/>
      <c r="I10" s="6"/>
      <c r="J10" s="6"/>
      <c r="M10" s="30"/>
      <c r="N10" s="29"/>
      <c r="O10" s="30"/>
      <c r="P10" s="30"/>
      <c r="Q10" s="30"/>
      <c r="R10" s="30"/>
      <c r="S10" s="30"/>
      <c r="T10" s="30"/>
      <c r="U10" s="30"/>
    </row>
    <row r="11" spans="1:37" ht="9.75" customHeight="1" x14ac:dyDescent="0.25">
      <c r="B11" s="32"/>
      <c r="C11" s="51">
        <v>6</v>
      </c>
      <c r="D11" s="106">
        <f>D10</f>
        <v>21</v>
      </c>
      <c r="E11" s="106">
        <f>E6+RIGHT(Inicio!P1,1)</f>
        <v>194</v>
      </c>
      <c r="F11" s="6"/>
      <c r="G11" s="6"/>
      <c r="H11" s="23"/>
      <c r="I11" s="6"/>
      <c r="J11" s="6"/>
      <c r="M11" s="30"/>
      <c r="N11" s="29"/>
      <c r="O11" s="30"/>
      <c r="P11" s="30"/>
      <c r="Q11" s="30"/>
      <c r="R11" s="30"/>
      <c r="S11" s="30"/>
      <c r="T11" s="30"/>
      <c r="U11" s="30"/>
    </row>
    <row r="12" spans="1:37" ht="9.75" customHeight="1" x14ac:dyDescent="0.25">
      <c r="B12" s="32"/>
      <c r="C12" s="51">
        <v>7</v>
      </c>
      <c r="D12" s="106">
        <f>D11+RIGHT(Inicio!P$1,1)</f>
        <v>23</v>
      </c>
      <c r="E12" s="106">
        <v>198</v>
      </c>
      <c r="F12" s="24"/>
      <c r="G12" s="206"/>
      <c r="H12" s="24"/>
      <c r="I12" s="36"/>
      <c r="J12" s="6"/>
      <c r="M12" s="30"/>
      <c r="N12" s="29"/>
      <c r="O12" s="30"/>
      <c r="P12" s="30"/>
      <c r="Q12" s="30"/>
      <c r="R12" s="30"/>
      <c r="S12" s="30"/>
      <c r="T12" s="30"/>
      <c r="U12" s="30"/>
    </row>
    <row r="13" spans="1:37" ht="9.75" customHeight="1" x14ac:dyDescent="0.25">
      <c r="B13" s="32"/>
      <c r="C13" s="51">
        <v>8</v>
      </c>
      <c r="D13" s="106">
        <f>D12</f>
        <v>23</v>
      </c>
      <c r="E13" s="106">
        <v>200</v>
      </c>
      <c r="F13" s="26"/>
      <c r="G13" s="206"/>
      <c r="H13" s="6"/>
      <c r="I13" s="36"/>
      <c r="J13" s="6"/>
      <c r="N13" s="29"/>
      <c r="P13" s="32"/>
    </row>
    <row r="14" spans="1:37" ht="9.75" customHeight="1" x14ac:dyDescent="0.25">
      <c r="B14" s="32"/>
      <c r="C14" s="51">
        <v>9</v>
      </c>
      <c r="D14" s="106">
        <f>D13+1</f>
        <v>24</v>
      </c>
      <c r="E14" s="106">
        <f>E10+RIGHT(Inicio!P1,1)</f>
        <v>202</v>
      </c>
      <c r="F14" s="6"/>
      <c r="G14" s="6"/>
      <c r="H14" s="6"/>
      <c r="I14" s="6"/>
      <c r="J14" s="6"/>
      <c r="N14" s="29"/>
      <c r="P14" s="32"/>
    </row>
    <row r="15" spans="1:37" s="5" customFormat="1" ht="9.75" customHeight="1" x14ac:dyDescent="0.25">
      <c r="A15" s="37"/>
      <c r="C15" s="51">
        <v>10</v>
      </c>
      <c r="D15" s="106">
        <f t="shared" ref="D15:D17" si="0">D14+1</f>
        <v>25</v>
      </c>
      <c r="E15" s="106">
        <f>208-D15</f>
        <v>183</v>
      </c>
      <c r="F15" s="27"/>
      <c r="G15" s="204"/>
      <c r="H15" s="208"/>
      <c r="I15" s="23"/>
      <c r="J15" s="3"/>
      <c r="N15" s="29"/>
    </row>
    <row r="16" spans="1:37" ht="9.75" customHeight="1" x14ac:dyDescent="0.25">
      <c r="B16" s="32"/>
      <c r="C16" s="51">
        <v>11</v>
      </c>
      <c r="D16" s="106">
        <f t="shared" si="0"/>
        <v>26</v>
      </c>
      <c r="E16" s="106">
        <f>220-D16-MOD(Inicio!P1,19)</f>
        <v>192</v>
      </c>
      <c r="F16" s="26"/>
      <c r="G16" s="204"/>
      <c r="H16" s="208"/>
      <c r="I16" s="3"/>
      <c r="J16" s="6"/>
      <c r="N16" s="29"/>
      <c r="P16" s="32"/>
    </row>
    <row r="17" spans="1:16" ht="9.75" customHeight="1" x14ac:dyDescent="0.25">
      <c r="B17" s="32"/>
      <c r="C17" s="51">
        <v>12</v>
      </c>
      <c r="D17" s="106">
        <f t="shared" si="0"/>
        <v>27</v>
      </c>
      <c r="E17" s="106">
        <f>220-D17-MOD(Inicio!P4,23)</f>
        <v>189</v>
      </c>
      <c r="F17" s="26"/>
      <c r="G17" s="3"/>
      <c r="H17" s="13"/>
      <c r="I17" s="3"/>
      <c r="J17" s="6"/>
      <c r="N17" s="29"/>
      <c r="P17" s="32"/>
    </row>
    <row r="18" spans="1:16" s="5" customFormat="1" ht="9.75" customHeight="1" x14ac:dyDescent="0.25">
      <c r="A18" s="37"/>
      <c r="C18" s="51">
        <v>13</v>
      </c>
      <c r="D18" s="106">
        <f>TRUNC((D17+D20)/2)</f>
        <v>36</v>
      </c>
      <c r="E18" s="106">
        <f>220-D18-MOD(Inicio!P$5,19)</f>
        <v>184</v>
      </c>
      <c r="F18" s="3"/>
      <c r="G18" s="3"/>
      <c r="H18" s="3"/>
      <c r="I18" s="3"/>
      <c r="J18" s="3"/>
      <c r="N18" s="29"/>
    </row>
    <row r="19" spans="1:16" ht="9.75" customHeight="1" x14ac:dyDescent="0.25">
      <c r="B19" s="32"/>
      <c r="C19" s="51">
        <v>14</v>
      </c>
      <c r="D19" s="106">
        <f>D18+3</f>
        <v>39</v>
      </c>
      <c r="E19" s="106">
        <f>220-D19-MOD(Inicio!P$5,19)</f>
        <v>181</v>
      </c>
      <c r="F19" s="6"/>
      <c r="G19" s="6"/>
      <c r="H19" s="6"/>
      <c r="I19" s="6"/>
      <c r="J19" s="6"/>
      <c r="N19" s="29"/>
      <c r="P19" s="32"/>
    </row>
    <row r="20" spans="1:16" ht="9.75" customHeight="1" x14ac:dyDescent="0.25">
      <c r="B20" s="32"/>
      <c r="C20" s="51">
        <v>15</v>
      </c>
      <c r="D20" s="106">
        <v>45</v>
      </c>
      <c r="E20" s="106">
        <f>220-D20-MOD(Inicio!P$1,17)</f>
        <v>173</v>
      </c>
      <c r="F20" s="13"/>
      <c r="G20" s="6"/>
      <c r="H20" s="14"/>
      <c r="I20" s="23"/>
      <c r="J20" s="6"/>
      <c r="N20" s="29"/>
      <c r="P20" s="32"/>
    </row>
    <row r="21" spans="1:16" ht="9.75" customHeight="1" x14ac:dyDescent="0.25">
      <c r="B21" s="32"/>
      <c r="C21" s="51">
        <v>16</v>
      </c>
      <c r="D21" s="106">
        <f>D19+2</f>
        <v>41</v>
      </c>
      <c r="E21" s="106">
        <f>220-D21-MOD(Inicio!P$1,13)</f>
        <v>177</v>
      </c>
      <c r="F21" s="6"/>
      <c r="G21" s="6"/>
      <c r="H21" s="6"/>
      <c r="I21" s="6"/>
      <c r="J21" s="6"/>
      <c r="N21" s="29"/>
      <c r="P21" s="32"/>
    </row>
    <row r="22" spans="1:16" s="39" customFormat="1" ht="9.75" customHeight="1" x14ac:dyDescent="0.25">
      <c r="A22" s="38"/>
      <c r="C22" s="51">
        <v>17</v>
      </c>
      <c r="D22" s="106">
        <f>SUM(D6:D8)</f>
        <v>47</v>
      </c>
      <c r="E22" s="106">
        <f>220-D22-MOD(Inicio!P$1,18)</f>
        <v>171</v>
      </c>
      <c r="F22" s="40"/>
      <c r="G22" s="23"/>
      <c r="H22" s="40"/>
      <c r="I22" s="40"/>
      <c r="J22" s="40"/>
      <c r="N22" s="29"/>
    </row>
    <row r="23" spans="1:16" ht="9.75" customHeight="1" x14ac:dyDescent="0.25">
      <c r="B23" s="32"/>
      <c r="C23" s="51">
        <v>18</v>
      </c>
      <c r="D23" s="106">
        <f>D22+1</f>
        <v>48</v>
      </c>
      <c r="E23" s="106">
        <f>220-D23-MOD(Inicio!P$1,23)</f>
        <v>170</v>
      </c>
      <c r="F23" s="14"/>
      <c r="G23" s="204"/>
      <c r="H23" s="205"/>
      <c r="I23" s="6"/>
      <c r="J23" s="6"/>
      <c r="N23" s="29"/>
      <c r="P23" s="32"/>
    </row>
    <row r="24" spans="1:16" ht="9.75" customHeight="1" x14ac:dyDescent="0.25">
      <c r="B24" s="32"/>
      <c r="C24" s="51">
        <v>19</v>
      </c>
      <c r="D24" s="106">
        <f>D23+1</f>
        <v>49</v>
      </c>
      <c r="E24" s="106">
        <f>220-D24-MOD(Inicio!P$1,25)</f>
        <v>169</v>
      </c>
      <c r="F24" s="24"/>
      <c r="G24" s="204"/>
      <c r="H24" s="205"/>
      <c r="I24" s="6"/>
      <c r="J24" s="6"/>
      <c r="N24" s="29"/>
      <c r="P24" s="32"/>
    </row>
    <row r="25" spans="1:16" ht="12.75" customHeight="1" thickBot="1" x14ac:dyDescent="0.3">
      <c r="B25" s="32"/>
      <c r="C25" s="52">
        <v>20</v>
      </c>
      <c r="D25" s="107">
        <f>LARGE(D19:D24,1)+2</f>
        <v>51</v>
      </c>
      <c r="E25" s="107">
        <f>220-D25-MOD(Inicio!P$1,23)</f>
        <v>167</v>
      </c>
      <c r="N25" s="29"/>
      <c r="P25" s="32"/>
    </row>
    <row r="26" spans="1:16" ht="11.25" customHeight="1" x14ac:dyDescent="0.25">
      <c r="B26" s="32"/>
      <c r="C26" s="49" t="s">
        <v>7</v>
      </c>
      <c r="D26" s="48"/>
      <c r="E26" s="48"/>
      <c r="N26" s="29"/>
      <c r="P26" s="32"/>
    </row>
    <row r="27" spans="1:16" ht="9.75" customHeight="1" x14ac:dyDescent="0.25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32"/>
    </row>
    <row r="28" spans="1:16" ht="14.25" customHeight="1" x14ac:dyDescent="0.25">
      <c r="A28" s="32"/>
      <c r="B28" s="32"/>
      <c r="P28" s="32"/>
    </row>
    <row r="29" spans="1:16" ht="14.25" customHeight="1" x14ac:dyDescent="0.25">
      <c r="A29" s="32"/>
      <c r="B29" s="32"/>
      <c r="P29" s="32"/>
    </row>
    <row r="30" spans="1:16" ht="14.25" customHeight="1" x14ac:dyDescent="0.25">
      <c r="A30" s="32"/>
      <c r="B30" s="32"/>
      <c r="P30" s="32"/>
    </row>
    <row r="31" spans="1:16" ht="14.25" customHeight="1" x14ac:dyDescent="0.25">
      <c r="A31" s="32"/>
      <c r="B31" s="32"/>
      <c r="P31" s="32"/>
    </row>
    <row r="32" spans="1:16" ht="14.25" customHeight="1" x14ac:dyDescent="0.25">
      <c r="A32" s="32"/>
      <c r="B32" s="32"/>
      <c r="P32" s="32"/>
    </row>
    <row r="33" spans="1:16" ht="14.25" customHeight="1" x14ac:dyDescent="0.25">
      <c r="A33" s="32"/>
      <c r="B33" s="32"/>
      <c r="P33" s="32"/>
    </row>
    <row r="34" spans="1:16" ht="14.25" customHeight="1" x14ac:dyDescent="0.25">
      <c r="A34" s="32"/>
      <c r="B34" s="32"/>
      <c r="I34" s="8"/>
      <c r="J34" s="8"/>
      <c r="P34" s="32"/>
    </row>
    <row r="35" spans="1:16" ht="14.25" customHeight="1" x14ac:dyDescent="0.25">
      <c r="A35" s="32"/>
      <c r="B35" s="32"/>
      <c r="I35" s="4"/>
      <c r="J35" s="28"/>
      <c r="P35" s="32"/>
    </row>
    <row r="36" spans="1:16" ht="14.25" customHeight="1" x14ac:dyDescent="0.25">
      <c r="A36" s="32"/>
      <c r="B36" s="32"/>
      <c r="I36" s="8"/>
      <c r="J36" s="8"/>
      <c r="P36" s="32"/>
    </row>
    <row r="37" spans="1:16" ht="14.25" customHeight="1" x14ac:dyDescent="0.25">
      <c r="A37" s="32"/>
      <c r="B37" s="32"/>
      <c r="P37" s="32"/>
    </row>
    <row r="38" spans="1:16" ht="14.25" customHeight="1" x14ac:dyDescent="0.25">
      <c r="A38" s="32"/>
      <c r="B38" s="32"/>
      <c r="P38" s="32"/>
    </row>
    <row r="39" spans="1:16" ht="14.25" customHeight="1" x14ac:dyDescent="0.25">
      <c r="A39" s="32"/>
      <c r="B39" s="32"/>
      <c r="P39" s="32"/>
    </row>
    <row r="40" spans="1:16" ht="14.25" customHeight="1" x14ac:dyDescent="0.25">
      <c r="A40" s="32"/>
      <c r="B40" s="32"/>
    </row>
    <row r="41" spans="1:16" ht="14.25" customHeight="1" x14ac:dyDescent="0.25">
      <c r="A41" s="32"/>
      <c r="B41" s="32"/>
    </row>
    <row r="42" spans="1:16" ht="14.25" customHeight="1" x14ac:dyDescent="0.25">
      <c r="A42" s="32"/>
      <c r="B42" s="32"/>
    </row>
    <row r="43" spans="1:16" ht="14.25" customHeight="1" x14ac:dyDescent="0.25">
      <c r="A43" s="32"/>
      <c r="B43" s="32"/>
    </row>
    <row r="44" spans="1:16" ht="14.25" customHeight="1" x14ac:dyDescent="0.25">
      <c r="A44" s="32"/>
      <c r="B44" s="32"/>
    </row>
    <row r="45" spans="1:16" ht="14.25" customHeight="1" x14ac:dyDescent="0.25">
      <c r="A45" s="32"/>
      <c r="B45" s="32"/>
    </row>
    <row r="46" spans="1:16" ht="14.25" customHeight="1" x14ac:dyDescent="0.25">
      <c r="A46" s="32"/>
      <c r="B46" s="32"/>
    </row>
    <row r="47" spans="1:16" ht="14.25" customHeight="1" x14ac:dyDescent="0.25">
      <c r="A47" s="32"/>
      <c r="B47" s="32"/>
    </row>
    <row r="48" spans="1:16" ht="14.25" customHeight="1" x14ac:dyDescent="0.25">
      <c r="A48" s="32"/>
      <c r="B48" s="32"/>
    </row>
    <row r="49" spans="1:2" ht="14.25" customHeight="1" x14ac:dyDescent="0.25">
      <c r="A49" s="32"/>
      <c r="B49" s="32"/>
    </row>
    <row r="50" spans="1:2" ht="14.25" customHeight="1" x14ac:dyDescent="0.25">
      <c r="A50" s="32"/>
      <c r="B50" s="32"/>
    </row>
    <row r="51" spans="1:2" ht="14.25" customHeight="1" x14ac:dyDescent="0.25">
      <c r="A51" s="32"/>
      <c r="B51" s="32"/>
    </row>
    <row r="52" spans="1:2" ht="14.25" customHeight="1" x14ac:dyDescent="0.25">
      <c r="A52" s="32"/>
      <c r="B52" s="32"/>
    </row>
    <row r="53" spans="1:2" ht="14.25" customHeight="1" x14ac:dyDescent="0.25">
      <c r="A53" s="32"/>
      <c r="B53" s="32"/>
    </row>
    <row r="54" spans="1:2" ht="14.25" customHeight="1" x14ac:dyDescent="0.25">
      <c r="A54" s="32"/>
      <c r="B54" s="32"/>
    </row>
    <row r="55" spans="1:2" ht="14.25" customHeight="1" x14ac:dyDescent="0.25">
      <c r="A55" s="32"/>
      <c r="B55" s="32"/>
    </row>
    <row r="56" spans="1:2" ht="14.25" customHeight="1" x14ac:dyDescent="0.25">
      <c r="A56" s="32"/>
      <c r="B56" s="32"/>
    </row>
    <row r="57" spans="1:2" ht="14.25" customHeight="1" x14ac:dyDescent="0.25">
      <c r="A57" s="32"/>
      <c r="B57" s="32"/>
    </row>
    <row r="58" spans="1:2" ht="14.25" customHeight="1" x14ac:dyDescent="0.25">
      <c r="A58" s="32"/>
      <c r="B58" s="32"/>
    </row>
    <row r="59" spans="1:2" ht="14.25" customHeight="1" x14ac:dyDescent="0.25">
      <c r="A59" s="32"/>
      <c r="B59" s="32"/>
    </row>
    <row r="60" spans="1:2" ht="14.25" customHeight="1" x14ac:dyDescent="0.25">
      <c r="A60" s="32"/>
      <c r="B60" s="32"/>
    </row>
    <row r="61" spans="1:2" ht="14.25" customHeight="1" x14ac:dyDescent="0.25">
      <c r="A61" s="32"/>
      <c r="B61" s="32"/>
    </row>
    <row r="62" spans="1:2" ht="14.25" customHeight="1" x14ac:dyDescent="0.25">
      <c r="A62" s="32"/>
      <c r="B62" s="32"/>
    </row>
    <row r="63" spans="1:2" ht="14.25" customHeight="1" x14ac:dyDescent="0.25">
      <c r="A63" s="32"/>
      <c r="B63" s="32"/>
    </row>
    <row r="64" spans="1:2" ht="14.25" customHeight="1" x14ac:dyDescent="0.25">
      <c r="A64" s="32"/>
      <c r="B64" s="32"/>
    </row>
    <row r="65" spans="1:2" ht="14.25" customHeight="1" x14ac:dyDescent="0.25">
      <c r="A65" s="32"/>
      <c r="B65" s="32"/>
    </row>
    <row r="66" spans="1:2" ht="14.25" customHeight="1" x14ac:dyDescent="0.25">
      <c r="A66" s="32"/>
      <c r="B66" s="32"/>
    </row>
    <row r="67" spans="1:2" ht="14.25" customHeight="1" x14ac:dyDescent="0.25">
      <c r="A67" s="32"/>
      <c r="B67" s="32"/>
    </row>
    <row r="68" spans="1:2" ht="14.25" customHeight="1" x14ac:dyDescent="0.25">
      <c r="A68" s="32"/>
      <c r="B68" s="32"/>
    </row>
    <row r="69" spans="1:2" ht="14.25" customHeight="1" x14ac:dyDescent="0.25">
      <c r="A69" s="32"/>
      <c r="B69" s="32"/>
    </row>
    <row r="70" spans="1:2" ht="14.25" customHeight="1" x14ac:dyDescent="0.25">
      <c r="A70" s="32"/>
      <c r="B70" s="32"/>
    </row>
    <row r="71" spans="1:2" ht="14.25" customHeight="1" x14ac:dyDescent="0.25">
      <c r="A71" s="32"/>
      <c r="B71" s="32"/>
    </row>
    <row r="72" spans="1:2" ht="14.25" customHeight="1" x14ac:dyDescent="0.25">
      <c r="A72" s="32"/>
      <c r="B72" s="32"/>
    </row>
    <row r="73" spans="1:2" ht="14.25" customHeight="1" x14ac:dyDescent="0.25">
      <c r="A73" s="32"/>
      <c r="B73" s="32"/>
    </row>
    <row r="74" spans="1:2" ht="14.25" customHeight="1" x14ac:dyDescent="0.25">
      <c r="A74" s="32"/>
      <c r="B74" s="32"/>
    </row>
    <row r="75" spans="1:2" ht="14.25" customHeight="1" x14ac:dyDescent="0.25">
      <c r="A75" s="32"/>
      <c r="B75" s="32"/>
    </row>
    <row r="76" spans="1:2" ht="14.25" customHeight="1" x14ac:dyDescent="0.25">
      <c r="A76" s="32"/>
      <c r="B76" s="32"/>
    </row>
    <row r="77" spans="1:2" ht="14.25" customHeight="1" x14ac:dyDescent="0.25">
      <c r="A77" s="32"/>
      <c r="B77" s="32"/>
    </row>
    <row r="78" spans="1:2" ht="14.25" customHeight="1" x14ac:dyDescent="0.25">
      <c r="A78" s="32"/>
      <c r="B78" s="32"/>
    </row>
    <row r="79" spans="1:2" ht="14.25" customHeight="1" x14ac:dyDescent="0.25">
      <c r="A79" s="32"/>
      <c r="B79" s="32"/>
    </row>
    <row r="80" spans="1:2" ht="14.25" customHeight="1" x14ac:dyDescent="0.25">
      <c r="A80" s="32"/>
      <c r="B80" s="32"/>
    </row>
    <row r="81" spans="1:2" ht="14.25" customHeight="1" x14ac:dyDescent="0.25">
      <c r="A81" s="32"/>
      <c r="B81" s="32"/>
    </row>
    <row r="82" spans="1:2" ht="14.25" customHeight="1" x14ac:dyDescent="0.25">
      <c r="A82" s="32"/>
      <c r="B82" s="32"/>
    </row>
    <row r="83" spans="1:2" ht="14.25" customHeight="1" x14ac:dyDescent="0.25">
      <c r="A83" s="32"/>
      <c r="B83" s="32"/>
    </row>
    <row r="84" spans="1:2" ht="14.25" customHeight="1" x14ac:dyDescent="0.25">
      <c r="A84" s="32"/>
      <c r="B84" s="32"/>
    </row>
    <row r="85" spans="1:2" ht="14.25" customHeight="1" x14ac:dyDescent="0.25">
      <c r="A85" s="32"/>
      <c r="B85" s="32"/>
    </row>
    <row r="86" spans="1:2" ht="14.25" customHeight="1" x14ac:dyDescent="0.25">
      <c r="A86" s="32"/>
      <c r="B86" s="32"/>
    </row>
    <row r="87" spans="1:2" ht="14.25" customHeight="1" x14ac:dyDescent="0.25">
      <c r="A87" s="32"/>
      <c r="B87" s="32"/>
    </row>
    <row r="88" spans="1:2" ht="14.25" customHeight="1" x14ac:dyDescent="0.25">
      <c r="A88" s="32"/>
      <c r="B88" s="32"/>
    </row>
    <row r="89" spans="1:2" ht="14.25" customHeight="1" x14ac:dyDescent="0.25">
      <c r="A89" s="32"/>
      <c r="B89" s="32"/>
    </row>
    <row r="90" spans="1:2" ht="14.25" customHeight="1" x14ac:dyDescent="0.25">
      <c r="A90" s="32"/>
      <c r="B90" s="32"/>
    </row>
    <row r="91" spans="1:2" ht="14.25" customHeight="1" x14ac:dyDescent="0.25">
      <c r="A91" s="32"/>
      <c r="B91" s="32"/>
    </row>
    <row r="92" spans="1:2" ht="14.25" customHeight="1" x14ac:dyDescent="0.25">
      <c r="A92" s="32"/>
      <c r="B92" s="32"/>
    </row>
    <row r="93" spans="1:2" ht="14.25" customHeight="1" x14ac:dyDescent="0.25">
      <c r="A93" s="32"/>
      <c r="B93" s="32"/>
    </row>
    <row r="94" spans="1:2" ht="14.25" customHeight="1" x14ac:dyDescent="0.25">
      <c r="A94" s="32"/>
      <c r="B94" s="32"/>
    </row>
    <row r="95" spans="1:2" ht="14.25" customHeight="1" x14ac:dyDescent="0.25">
      <c r="A95" s="32"/>
      <c r="B95" s="32"/>
    </row>
    <row r="96" spans="1:2" ht="14.25" customHeight="1" x14ac:dyDescent="0.25">
      <c r="A96" s="32"/>
      <c r="B96" s="32"/>
    </row>
    <row r="97" spans="1:2" ht="14.25" customHeight="1" x14ac:dyDescent="0.25">
      <c r="A97" s="32"/>
      <c r="B97" s="32"/>
    </row>
    <row r="98" spans="1:2" ht="14.25" customHeight="1" x14ac:dyDescent="0.25">
      <c r="A98" s="32"/>
      <c r="B98" s="32"/>
    </row>
    <row r="99" spans="1:2" ht="14.25" customHeight="1" x14ac:dyDescent="0.25">
      <c r="A99" s="32"/>
      <c r="B99" s="32"/>
    </row>
    <row r="100" spans="1:2" ht="14.25" customHeight="1" x14ac:dyDescent="0.25">
      <c r="A100" s="32"/>
      <c r="B100" s="32"/>
    </row>
    <row r="101" spans="1:2" ht="14.25" customHeight="1" x14ac:dyDescent="0.25">
      <c r="A101" s="32"/>
      <c r="B101" s="32"/>
    </row>
    <row r="102" spans="1:2" ht="14.25" customHeight="1" x14ac:dyDescent="0.25">
      <c r="A102" s="32"/>
      <c r="B102" s="32"/>
    </row>
    <row r="103" spans="1:2" ht="14.25" customHeight="1" x14ac:dyDescent="0.25">
      <c r="A103" s="32"/>
      <c r="B103" s="32"/>
    </row>
    <row r="104" spans="1:2" ht="14.25" customHeight="1" x14ac:dyDescent="0.25">
      <c r="A104" s="32"/>
      <c r="B104" s="32"/>
    </row>
    <row r="105" spans="1:2" ht="14.25" customHeight="1" x14ac:dyDescent="0.25">
      <c r="A105" s="32"/>
      <c r="B105" s="32"/>
    </row>
    <row r="106" spans="1:2" ht="14.25" customHeight="1" x14ac:dyDescent="0.25">
      <c r="A106" s="32"/>
      <c r="B106" s="32"/>
    </row>
    <row r="107" spans="1:2" ht="14.25" customHeight="1" x14ac:dyDescent="0.25">
      <c r="A107" s="32"/>
      <c r="B107" s="32"/>
    </row>
    <row r="108" spans="1:2" ht="14.25" customHeight="1" x14ac:dyDescent="0.25">
      <c r="A108" s="32"/>
      <c r="B108" s="32"/>
    </row>
    <row r="109" spans="1:2" ht="14.25" customHeight="1" x14ac:dyDescent="0.25">
      <c r="A109" s="32"/>
      <c r="B109" s="32"/>
    </row>
    <row r="110" spans="1:2" ht="14.25" customHeight="1" x14ac:dyDescent="0.25">
      <c r="A110" s="32"/>
      <c r="B110" s="32"/>
    </row>
    <row r="111" spans="1:2" ht="14.25" customHeight="1" x14ac:dyDescent="0.25">
      <c r="A111" s="32"/>
      <c r="B111" s="32"/>
    </row>
    <row r="112" spans="1:2" ht="14.25" customHeight="1" x14ac:dyDescent="0.25">
      <c r="A112" s="32"/>
      <c r="B112" s="32"/>
    </row>
    <row r="113" spans="1:2" ht="14.25" customHeight="1" x14ac:dyDescent="0.25">
      <c r="A113" s="32"/>
      <c r="B113" s="32"/>
    </row>
    <row r="114" spans="1:2" ht="14.25" customHeight="1" x14ac:dyDescent="0.25">
      <c r="A114" s="32"/>
      <c r="B114" s="32"/>
    </row>
    <row r="115" spans="1:2" ht="14.25" customHeight="1" x14ac:dyDescent="0.25">
      <c r="A115" s="32"/>
      <c r="B115" s="32"/>
    </row>
    <row r="116" spans="1:2" ht="14.25" customHeight="1" x14ac:dyDescent="0.25">
      <c r="A116" s="32"/>
      <c r="B116" s="32"/>
    </row>
    <row r="117" spans="1:2" ht="14.25" customHeight="1" x14ac:dyDescent="0.25">
      <c r="A117" s="32"/>
      <c r="B117" s="32"/>
    </row>
    <row r="118" spans="1:2" ht="14.25" customHeight="1" x14ac:dyDescent="0.25">
      <c r="A118" s="32"/>
      <c r="B118" s="32"/>
    </row>
    <row r="119" spans="1:2" ht="14.25" customHeight="1" x14ac:dyDescent="0.25">
      <c r="A119" s="32"/>
      <c r="B119" s="32"/>
    </row>
    <row r="120" spans="1:2" ht="14.25" customHeight="1" x14ac:dyDescent="0.25">
      <c r="A120" s="32"/>
      <c r="B120" s="32"/>
    </row>
    <row r="121" spans="1:2" ht="14.25" customHeight="1" x14ac:dyDescent="0.25">
      <c r="A121" s="32"/>
      <c r="B121" s="32"/>
    </row>
    <row r="122" spans="1:2" ht="14.25" customHeight="1" x14ac:dyDescent="0.25">
      <c r="A122" s="32"/>
      <c r="B122" s="32"/>
    </row>
    <row r="123" spans="1:2" ht="14.25" customHeight="1" x14ac:dyDescent="0.25">
      <c r="A123" s="32"/>
      <c r="B123" s="32"/>
    </row>
    <row r="124" spans="1:2" ht="14.25" customHeight="1" x14ac:dyDescent="0.25">
      <c r="A124" s="32"/>
      <c r="B124" s="32"/>
    </row>
    <row r="125" spans="1:2" ht="14.25" customHeight="1" x14ac:dyDescent="0.25">
      <c r="A125" s="32"/>
      <c r="B125" s="32"/>
    </row>
    <row r="126" spans="1:2" ht="14.25" customHeight="1" x14ac:dyDescent="0.25">
      <c r="A126" s="32"/>
      <c r="B126" s="32"/>
    </row>
    <row r="127" spans="1:2" ht="14.25" customHeight="1" x14ac:dyDescent="0.25">
      <c r="A127" s="32"/>
      <c r="B127" s="32"/>
    </row>
    <row r="128" spans="1:2" ht="14.25" customHeight="1" x14ac:dyDescent="0.25">
      <c r="A128" s="32"/>
      <c r="B128" s="32"/>
    </row>
    <row r="129" spans="1:2" ht="14.25" customHeight="1" x14ac:dyDescent="0.25">
      <c r="A129" s="32"/>
      <c r="B129" s="32"/>
    </row>
    <row r="130" spans="1:2" ht="14.25" customHeight="1" x14ac:dyDescent="0.25">
      <c r="A130" s="32"/>
      <c r="B130" s="32"/>
    </row>
    <row r="131" spans="1:2" ht="14.25" customHeight="1" x14ac:dyDescent="0.25">
      <c r="A131" s="32"/>
      <c r="B131" s="32"/>
    </row>
    <row r="132" spans="1:2" ht="14.25" customHeight="1" x14ac:dyDescent="0.25">
      <c r="A132" s="32"/>
      <c r="B132" s="32"/>
    </row>
    <row r="133" spans="1:2" ht="14.25" customHeight="1" x14ac:dyDescent="0.25">
      <c r="A133" s="32"/>
      <c r="B133" s="32"/>
    </row>
    <row r="134" spans="1:2" ht="14.25" customHeight="1" x14ac:dyDescent="0.25">
      <c r="A134" s="32"/>
      <c r="B134" s="32"/>
    </row>
    <row r="135" spans="1:2" ht="14.25" customHeight="1" x14ac:dyDescent="0.25">
      <c r="A135" s="32"/>
      <c r="B135" s="32"/>
    </row>
    <row r="136" spans="1:2" ht="14.25" customHeight="1" x14ac:dyDescent="0.25">
      <c r="A136" s="32"/>
      <c r="B136" s="32"/>
    </row>
    <row r="137" spans="1:2" ht="14.25" customHeight="1" x14ac:dyDescent="0.25">
      <c r="A137" s="32"/>
      <c r="B137" s="32"/>
    </row>
    <row r="138" spans="1:2" ht="14.25" customHeight="1" x14ac:dyDescent="0.25">
      <c r="A138" s="32"/>
      <c r="B138" s="32"/>
    </row>
    <row r="139" spans="1:2" ht="14.25" customHeight="1" x14ac:dyDescent="0.25">
      <c r="A139" s="32"/>
      <c r="B139" s="32"/>
    </row>
    <row r="140" spans="1:2" ht="14.25" customHeight="1" x14ac:dyDescent="0.25">
      <c r="A140" s="32"/>
      <c r="B140" s="32"/>
    </row>
    <row r="141" spans="1:2" ht="14.25" customHeight="1" x14ac:dyDescent="0.25">
      <c r="A141" s="32"/>
      <c r="B141" s="32"/>
    </row>
    <row r="142" spans="1:2" ht="14.25" customHeight="1" x14ac:dyDescent="0.25">
      <c r="A142" s="32"/>
      <c r="B142" s="32"/>
    </row>
    <row r="143" spans="1:2" ht="14.25" customHeight="1" x14ac:dyDescent="0.25">
      <c r="A143" s="32"/>
      <c r="B143" s="32"/>
    </row>
    <row r="144" spans="1:2" ht="14.25" customHeight="1" x14ac:dyDescent="0.25">
      <c r="A144" s="32"/>
      <c r="B144" s="32"/>
    </row>
    <row r="145" spans="1:2" ht="14.25" customHeight="1" x14ac:dyDescent="0.25">
      <c r="A145" s="32"/>
      <c r="B145" s="32"/>
    </row>
    <row r="146" spans="1:2" ht="14.25" customHeight="1" x14ac:dyDescent="0.25">
      <c r="A146" s="32"/>
      <c r="B146" s="32"/>
    </row>
    <row r="147" spans="1:2" ht="14.25" customHeight="1" x14ac:dyDescent="0.25">
      <c r="A147" s="32"/>
      <c r="B147" s="32"/>
    </row>
    <row r="148" spans="1:2" ht="14.25" customHeight="1" x14ac:dyDescent="0.25">
      <c r="A148" s="32"/>
      <c r="B148" s="32"/>
    </row>
    <row r="149" spans="1:2" ht="14.25" customHeight="1" x14ac:dyDescent="0.25">
      <c r="A149" s="32"/>
      <c r="B149" s="32"/>
    </row>
    <row r="150" spans="1:2" ht="14.25" customHeight="1" x14ac:dyDescent="0.25">
      <c r="A150" s="32"/>
      <c r="B150" s="32"/>
    </row>
  </sheetData>
  <mergeCells count="8">
    <mergeCell ref="G23:G24"/>
    <mergeCell ref="H23:H24"/>
    <mergeCell ref="G12:G13"/>
    <mergeCell ref="C2:K2"/>
    <mergeCell ref="H15:H16"/>
    <mergeCell ref="G15:G16"/>
    <mergeCell ref="C3:K3"/>
    <mergeCell ref="C4:K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ignoredErrors>
    <ignoredError sqref="D10 D12 E24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8"/>
  <sheetViews>
    <sheetView workbookViewId="0">
      <selection activeCell="C3" sqref="C3:N3"/>
    </sheetView>
  </sheetViews>
  <sheetFormatPr defaultRowHeight="35.25" customHeight="1" x14ac:dyDescent="0.25"/>
  <cols>
    <col min="1" max="1" width="3.28515625" style="181" customWidth="1"/>
    <col min="2" max="2" width="4.28515625" style="181" customWidth="1"/>
    <col min="3" max="3" width="27.140625" style="181" customWidth="1"/>
    <col min="4" max="4" width="15" style="181" customWidth="1"/>
    <col min="5" max="5" width="19" style="181" customWidth="1"/>
    <col min="6" max="6" width="9.140625" style="181"/>
    <col min="7" max="7" width="6.85546875" style="181" customWidth="1"/>
    <col min="8" max="14" width="24.5703125" style="181" hidden="1" customWidth="1"/>
    <col min="15" max="16" width="24.5703125" style="181" customWidth="1"/>
    <col min="17" max="17" width="3.28515625" style="181" customWidth="1"/>
    <col min="18" max="18" width="9.140625" style="181" customWidth="1"/>
    <col min="19" max="16384" width="9.140625" style="181"/>
  </cols>
  <sheetData>
    <row r="1" spans="2:25" ht="18.75" customHeight="1" x14ac:dyDescent="0.25">
      <c r="P1" s="181">
        <f>D6</f>
        <v>2</v>
      </c>
      <c r="R1" s="187"/>
      <c r="S1" s="187"/>
      <c r="T1" s="187"/>
      <c r="U1" s="187"/>
      <c r="V1" s="187"/>
      <c r="W1" s="187"/>
      <c r="X1" s="187"/>
      <c r="Y1" s="187"/>
    </row>
    <row r="2" spans="2:25" ht="18.75" customHeight="1" x14ac:dyDescent="0.25"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R2" s="187"/>
      <c r="S2" s="187"/>
      <c r="T2" s="187"/>
      <c r="U2" s="187"/>
      <c r="V2" s="187"/>
      <c r="W2" s="187"/>
      <c r="X2" s="187"/>
      <c r="Y2" s="187"/>
    </row>
    <row r="3" spans="2:25" ht="65.25" customHeight="1" thickBot="1" x14ac:dyDescent="0.3">
      <c r="B3" s="182"/>
      <c r="C3" s="203" t="s">
        <v>63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182"/>
      <c r="P3" s="182"/>
      <c r="R3" s="187"/>
      <c r="S3" s="187"/>
      <c r="T3" s="187"/>
      <c r="U3" s="187"/>
      <c r="V3" s="187"/>
      <c r="W3" s="187"/>
      <c r="X3" s="187"/>
      <c r="Y3" s="187"/>
    </row>
    <row r="4" spans="2:25" ht="23.25" customHeight="1" thickBot="1" x14ac:dyDescent="0.3">
      <c r="B4" s="182"/>
      <c r="C4" s="186" t="s">
        <v>0</v>
      </c>
      <c r="D4" s="200" t="s">
        <v>66</v>
      </c>
      <c r="E4" s="201"/>
      <c r="F4" s="202"/>
      <c r="G4" s="182"/>
      <c r="H4" s="182"/>
      <c r="I4" s="182"/>
      <c r="J4" s="182"/>
      <c r="K4" s="182"/>
      <c r="L4" s="182"/>
      <c r="M4" s="182"/>
      <c r="N4" s="182"/>
      <c r="O4" s="182"/>
      <c r="P4" s="187">
        <f>RIGHT(P1,1)+LEFT(P1,1)</f>
        <v>4</v>
      </c>
      <c r="R4" s="187"/>
      <c r="S4" s="187"/>
      <c r="T4" s="187"/>
      <c r="U4" s="187"/>
      <c r="V4" s="187"/>
      <c r="W4" s="187"/>
      <c r="X4" s="187"/>
      <c r="Y4" s="187"/>
    </row>
    <row r="5" spans="2:25" ht="30" customHeight="1" thickBot="1" x14ac:dyDescent="0.3">
      <c r="B5" s="182"/>
      <c r="C5" s="182"/>
      <c r="D5" s="183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R5" s="187"/>
      <c r="S5" s="187"/>
      <c r="T5" s="187"/>
      <c r="U5" s="187"/>
      <c r="V5" s="187"/>
      <c r="W5" s="187"/>
      <c r="X5" s="187"/>
      <c r="Y5" s="187"/>
    </row>
    <row r="6" spans="2:25" ht="23.25" customHeight="1" thickBot="1" x14ac:dyDescent="0.3">
      <c r="B6" s="182"/>
      <c r="C6" s="186" t="s">
        <v>1</v>
      </c>
      <c r="D6" s="185">
        <v>2</v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R6" s="187"/>
      <c r="S6" s="187"/>
      <c r="T6" s="187"/>
      <c r="U6" s="187"/>
      <c r="V6" s="187"/>
      <c r="W6" s="187"/>
      <c r="X6" s="187"/>
      <c r="Y6" s="187"/>
    </row>
    <row r="7" spans="2:25" ht="42" customHeight="1" x14ac:dyDescent="0.25">
      <c r="B7" s="182"/>
      <c r="C7" s="182"/>
      <c r="D7" s="184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R7" s="187"/>
      <c r="S7" s="187"/>
      <c r="T7" s="187"/>
      <c r="U7" s="187"/>
      <c r="V7" s="187"/>
      <c r="W7" s="187"/>
      <c r="X7" s="187"/>
      <c r="Y7" s="187"/>
    </row>
    <row r="8" spans="2:25" ht="16.5" customHeight="1" x14ac:dyDescent="0.25">
      <c r="B8" s="182"/>
      <c r="C8" s="182"/>
      <c r="D8" s="184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R8" s="187"/>
      <c r="S8" s="187"/>
      <c r="T8" s="187"/>
      <c r="U8" s="187"/>
      <c r="V8" s="187"/>
      <c r="W8" s="187"/>
      <c r="X8" s="187"/>
      <c r="Y8" s="187"/>
    </row>
    <row r="9" spans="2:25" ht="16.5" customHeight="1" x14ac:dyDescent="0.25">
      <c r="B9" s="182"/>
      <c r="C9" s="182"/>
      <c r="D9" s="184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R9" s="187"/>
      <c r="S9" s="187"/>
      <c r="T9" s="187"/>
      <c r="U9" s="187"/>
      <c r="V9" s="187"/>
      <c r="W9" s="187"/>
      <c r="X9" s="187"/>
      <c r="Y9" s="187"/>
    </row>
    <row r="10" spans="2:25" ht="16.5" customHeight="1" x14ac:dyDescent="0.25">
      <c r="B10" s="182"/>
      <c r="C10" s="182"/>
      <c r="D10" s="184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R10" s="187"/>
      <c r="S10" s="187"/>
      <c r="T10" s="187"/>
      <c r="U10" s="187"/>
      <c r="V10" s="187"/>
      <c r="W10" s="187"/>
      <c r="X10" s="187"/>
      <c r="Y10" s="187"/>
    </row>
    <row r="11" spans="2:25" ht="21" customHeight="1" x14ac:dyDescent="0.25"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R11" s="187"/>
      <c r="S11" s="187"/>
      <c r="T11" s="187"/>
      <c r="U11" s="187"/>
      <c r="V11" s="187"/>
      <c r="W11" s="187"/>
      <c r="X11" s="187"/>
      <c r="Y11" s="187"/>
    </row>
    <row r="12" spans="2:25" ht="21" customHeight="1" x14ac:dyDescent="0.25"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R12" s="187"/>
      <c r="S12" s="187"/>
      <c r="T12" s="187"/>
      <c r="U12" s="187"/>
      <c r="V12" s="187"/>
      <c r="W12" s="187"/>
      <c r="X12" s="187"/>
      <c r="Y12" s="187"/>
    </row>
    <row r="13" spans="2:25" ht="20.25" customHeight="1" x14ac:dyDescent="0.25">
      <c r="B13" s="182"/>
      <c r="C13" s="182"/>
      <c r="D13" s="184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R13" s="187"/>
      <c r="S13" s="187"/>
      <c r="T13" s="187"/>
      <c r="U13" s="187"/>
      <c r="V13" s="187"/>
      <c r="W13" s="187"/>
      <c r="X13" s="187"/>
      <c r="Y13" s="187"/>
    </row>
    <row r="14" spans="2:25" ht="20.25" customHeight="1" x14ac:dyDescent="0.25">
      <c r="B14" s="182"/>
      <c r="C14" s="182"/>
      <c r="D14" s="184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R14" s="187"/>
      <c r="S14" s="187"/>
      <c r="T14" s="187"/>
      <c r="U14" s="187"/>
      <c r="V14" s="187"/>
      <c r="W14" s="187"/>
      <c r="X14" s="187"/>
      <c r="Y14" s="187"/>
    </row>
    <row r="15" spans="2:25" ht="15.75" customHeight="1" x14ac:dyDescent="0.25">
      <c r="B15" s="182"/>
      <c r="C15" s="182"/>
      <c r="D15" s="184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R15" s="187"/>
      <c r="S15" s="187"/>
      <c r="T15" s="187"/>
      <c r="U15" s="187"/>
      <c r="V15" s="187"/>
      <c r="W15" s="187"/>
      <c r="X15" s="187"/>
      <c r="Y15" s="187"/>
    </row>
    <row r="16" spans="2:25" ht="15.75" customHeight="1" x14ac:dyDescent="0.25"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R16" s="187"/>
      <c r="S16" s="187"/>
      <c r="T16" s="187"/>
      <c r="U16" s="187"/>
      <c r="V16" s="187"/>
      <c r="W16" s="187"/>
      <c r="X16" s="187"/>
      <c r="Y16" s="187"/>
    </row>
    <row r="17" spans="1:29" ht="35.25" customHeight="1" x14ac:dyDescent="0.25"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R17" s="187"/>
      <c r="S17" s="187"/>
      <c r="T17" s="187"/>
      <c r="U17" s="187"/>
      <c r="V17" s="187"/>
      <c r="W17" s="187"/>
      <c r="X17" s="187"/>
      <c r="Y17" s="187"/>
    </row>
    <row r="18" spans="1:29" ht="19.5" customHeight="1" x14ac:dyDescent="0.25">
      <c r="R18" s="187"/>
      <c r="S18" s="187"/>
      <c r="T18" s="187"/>
      <c r="U18" s="187"/>
      <c r="V18" s="187"/>
      <c r="W18" s="187"/>
      <c r="X18" s="187"/>
      <c r="Y18" s="187"/>
    </row>
    <row r="19" spans="1:29" ht="35.25" customHeight="1" x14ac:dyDescent="0.25">
      <c r="A19" s="182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7"/>
      <c r="S19" s="187"/>
      <c r="T19" s="187"/>
      <c r="U19" s="187"/>
      <c r="V19" s="187"/>
      <c r="W19" s="187"/>
      <c r="X19" s="187"/>
      <c r="Y19" s="187"/>
      <c r="Z19" s="182"/>
      <c r="AA19" s="182"/>
      <c r="AB19" s="182"/>
      <c r="AC19" s="182"/>
    </row>
    <row r="20" spans="1:29" ht="35.25" customHeight="1" x14ac:dyDescent="0.25">
      <c r="A20" s="182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7"/>
      <c r="S20" s="187"/>
      <c r="T20" s="187"/>
      <c r="U20" s="187"/>
      <c r="V20" s="187"/>
      <c r="W20" s="187"/>
      <c r="X20" s="187"/>
      <c r="Y20" s="187"/>
      <c r="Z20" s="182"/>
      <c r="AA20" s="182"/>
      <c r="AB20" s="182"/>
      <c r="AC20" s="182"/>
    </row>
    <row r="21" spans="1:29" ht="35.25" customHeight="1" x14ac:dyDescent="0.25">
      <c r="A21" s="182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7"/>
      <c r="S21" s="187"/>
      <c r="T21" s="187"/>
      <c r="U21" s="187"/>
      <c r="V21" s="187"/>
      <c r="W21" s="187"/>
      <c r="X21" s="187"/>
      <c r="Y21" s="187"/>
      <c r="Z21" s="182"/>
      <c r="AA21" s="182"/>
      <c r="AB21" s="182"/>
      <c r="AC21" s="182"/>
    </row>
    <row r="22" spans="1:29" ht="35.25" customHeight="1" x14ac:dyDescent="0.25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</row>
    <row r="23" spans="1:29" ht="35.25" customHeight="1" x14ac:dyDescent="0.25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</row>
    <row r="24" spans="1:29" ht="35.25" customHeight="1" x14ac:dyDescent="0.25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</row>
    <row r="25" spans="1:29" ht="35.25" customHeight="1" x14ac:dyDescent="0.25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</row>
    <row r="26" spans="1:29" ht="35.25" customHeight="1" x14ac:dyDescent="0.2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</row>
    <row r="27" spans="1:29" ht="35.25" customHeight="1" x14ac:dyDescent="0.25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</row>
    <row r="28" spans="1:29" ht="35.25" customHeight="1" x14ac:dyDescent="0.25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</row>
    <row r="29" spans="1:29" ht="35.25" customHeight="1" x14ac:dyDescent="0.2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</row>
    <row r="30" spans="1:29" ht="35.25" customHeight="1" x14ac:dyDescent="0.25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</row>
    <row r="31" spans="1:29" ht="35.25" customHeight="1" x14ac:dyDescent="0.25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</row>
    <row r="32" spans="1:29" ht="35.25" customHeight="1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</row>
    <row r="33" spans="1:29" ht="35.25" customHeight="1" x14ac:dyDescent="0.2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</row>
    <row r="34" spans="1:29" ht="35.25" customHeight="1" x14ac:dyDescent="0.25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</row>
    <row r="35" spans="1:29" ht="35.25" customHeight="1" x14ac:dyDescent="0.25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</row>
    <row r="36" spans="1:29" ht="35.25" customHeight="1" x14ac:dyDescent="0.25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</row>
    <row r="37" spans="1:29" ht="35.25" customHeight="1" x14ac:dyDescent="0.25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</row>
    <row r="38" spans="1:29" ht="35.25" customHeight="1" x14ac:dyDescent="0.25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</row>
    <row r="39" spans="1:29" ht="35.25" customHeight="1" x14ac:dyDescent="0.25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</row>
    <row r="40" spans="1:29" ht="35.25" customHeight="1" x14ac:dyDescent="0.25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</row>
    <row r="41" spans="1:29" ht="35.25" customHeight="1" x14ac:dyDescent="0.25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</row>
    <row r="42" spans="1:29" ht="35.25" customHeight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</row>
    <row r="43" spans="1:29" ht="35.25" customHeight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</row>
    <row r="44" spans="1:29" ht="35.25" customHeight="1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</row>
    <row r="45" spans="1:29" ht="35.25" customHeight="1" x14ac:dyDescent="0.25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</row>
    <row r="46" spans="1:29" ht="35.25" customHeight="1" x14ac:dyDescent="0.25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</row>
    <row r="47" spans="1:29" ht="35.25" customHeight="1" x14ac:dyDescent="0.25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</row>
    <row r="48" spans="1:29" ht="35.25" customHeight="1" x14ac:dyDescent="0.25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</row>
    <row r="49" spans="1:29" ht="35.25" customHeight="1" x14ac:dyDescent="0.25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</row>
    <row r="50" spans="1:29" ht="35.25" customHeight="1" x14ac:dyDescent="0.25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</row>
    <row r="51" spans="1:29" ht="35.25" customHeight="1" x14ac:dyDescent="0.25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</row>
    <row r="52" spans="1:29" ht="35.25" customHeight="1" x14ac:dyDescent="0.25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</row>
    <row r="53" spans="1:29" ht="35.25" customHeight="1" x14ac:dyDescent="0.25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</row>
    <row r="54" spans="1:29" ht="35.25" customHeight="1" x14ac:dyDescent="0.25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</row>
    <row r="55" spans="1:29" ht="35.25" customHeight="1" x14ac:dyDescent="0.25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  <c r="AC55" s="182"/>
    </row>
    <row r="56" spans="1:29" ht="35.25" customHeight="1" x14ac:dyDescent="0.25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</row>
    <row r="57" spans="1:29" ht="35.25" customHeight="1" x14ac:dyDescent="0.25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</row>
    <row r="58" spans="1:29" ht="35.25" customHeight="1" x14ac:dyDescent="0.25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</row>
    <row r="59" spans="1:29" ht="35.25" customHeight="1" x14ac:dyDescent="0.25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</row>
    <row r="60" spans="1:29" ht="35.25" customHeight="1" x14ac:dyDescent="0.25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</row>
    <row r="61" spans="1:29" ht="35.25" customHeight="1" x14ac:dyDescent="0.25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</row>
    <row r="62" spans="1:29" ht="35.25" customHeight="1" x14ac:dyDescent="0.25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</row>
    <row r="63" spans="1:29" ht="35.25" customHeight="1" x14ac:dyDescent="0.25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</row>
    <row r="64" spans="1:29" ht="35.25" customHeight="1" x14ac:dyDescent="0.25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</row>
    <row r="65" spans="1:29" ht="35.25" customHeight="1" x14ac:dyDescent="0.25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</row>
    <row r="66" spans="1:29" ht="35.25" customHeight="1" x14ac:dyDescent="0.25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</row>
    <row r="67" spans="1:29" ht="35.25" customHeight="1" x14ac:dyDescent="0.25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</row>
    <row r="68" spans="1:29" ht="35.25" customHeight="1" x14ac:dyDescent="0.25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</row>
    <row r="69" spans="1:29" ht="35.25" customHeight="1" x14ac:dyDescent="0.25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</row>
    <row r="70" spans="1:29" ht="35.25" customHeight="1" x14ac:dyDescent="0.25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</row>
    <row r="71" spans="1:29" ht="35.25" customHeight="1" x14ac:dyDescent="0.25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</row>
    <row r="72" spans="1:29" ht="35.25" customHeight="1" x14ac:dyDescent="0.25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</row>
    <row r="73" spans="1:29" ht="35.25" customHeight="1" x14ac:dyDescent="0.25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</row>
    <row r="74" spans="1:29" ht="35.25" customHeight="1" x14ac:dyDescent="0.25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</row>
    <row r="75" spans="1:29" ht="35.25" customHeight="1" x14ac:dyDescent="0.25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</row>
    <row r="76" spans="1:29" ht="35.25" customHeight="1" x14ac:dyDescent="0.25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</row>
    <row r="77" spans="1:29" ht="35.25" customHeight="1" x14ac:dyDescent="0.25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</row>
    <row r="78" spans="1:29" ht="35.25" customHeight="1" x14ac:dyDescent="0.25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</row>
    <row r="79" spans="1:29" ht="35.25" customHeight="1" x14ac:dyDescent="0.25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</row>
    <row r="80" spans="1:29" ht="35.25" customHeight="1" x14ac:dyDescent="0.25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</row>
    <row r="81" spans="1:29" ht="35.25" customHeight="1" x14ac:dyDescent="0.25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</row>
    <row r="82" spans="1:29" ht="35.25" customHeight="1" x14ac:dyDescent="0.25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</row>
    <row r="83" spans="1:29" ht="35.25" customHeight="1" x14ac:dyDescent="0.25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</row>
    <row r="84" spans="1:29" ht="35.25" customHeight="1" x14ac:dyDescent="0.25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</row>
    <row r="85" spans="1:29" ht="35.25" customHeight="1" x14ac:dyDescent="0.25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</row>
    <row r="86" spans="1:29" ht="35.25" customHeight="1" x14ac:dyDescent="0.25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</row>
    <row r="87" spans="1:29" ht="35.25" customHeight="1" x14ac:dyDescent="0.25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</row>
    <row r="88" spans="1:29" ht="35.25" customHeight="1" x14ac:dyDescent="0.25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</row>
    <row r="89" spans="1:29" ht="35.25" customHeight="1" x14ac:dyDescent="0.25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</row>
    <row r="90" spans="1:29" ht="35.25" customHeight="1" x14ac:dyDescent="0.25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</row>
    <row r="91" spans="1:29" ht="35.25" customHeight="1" x14ac:dyDescent="0.25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</row>
    <row r="92" spans="1:29" ht="35.25" customHeight="1" x14ac:dyDescent="0.25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</row>
    <row r="93" spans="1:29" ht="35.25" customHeight="1" x14ac:dyDescent="0.25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</row>
    <row r="94" spans="1:29" ht="35.25" customHeight="1" x14ac:dyDescent="0.25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</row>
    <row r="95" spans="1:29" ht="35.25" customHeight="1" x14ac:dyDescent="0.25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</row>
    <row r="96" spans="1:29" ht="35.25" customHeight="1" x14ac:dyDescent="0.25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</row>
    <row r="97" spans="1:29" ht="35.25" customHeight="1" x14ac:dyDescent="0.25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</row>
    <row r="98" spans="1:29" ht="35.25" customHeight="1" x14ac:dyDescent="0.25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</row>
    <row r="99" spans="1:29" ht="35.25" customHeight="1" x14ac:dyDescent="0.25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</row>
    <row r="100" spans="1:29" ht="35.25" customHeight="1" x14ac:dyDescent="0.25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</row>
    <row r="101" spans="1:29" ht="35.25" customHeight="1" x14ac:dyDescent="0.25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  <c r="AA101" s="182"/>
      <c r="AB101" s="182"/>
      <c r="AC101" s="182"/>
    </row>
    <row r="102" spans="1:29" ht="35.25" customHeight="1" x14ac:dyDescent="0.25">
      <c r="A102" s="182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</row>
    <row r="103" spans="1:29" ht="35.25" customHeight="1" x14ac:dyDescent="0.25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  <c r="AA103" s="182"/>
      <c r="AB103" s="182"/>
      <c r="AC103" s="182"/>
    </row>
    <row r="104" spans="1:29" ht="35.25" customHeight="1" x14ac:dyDescent="0.25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</row>
    <row r="105" spans="1:29" ht="35.25" customHeight="1" x14ac:dyDescent="0.25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</row>
    <row r="106" spans="1:29" ht="35.25" customHeight="1" x14ac:dyDescent="0.25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  <c r="AA106" s="182"/>
      <c r="AB106" s="182"/>
      <c r="AC106" s="182"/>
    </row>
    <row r="107" spans="1:29" ht="35.25" customHeight="1" x14ac:dyDescent="0.25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  <c r="AA107" s="182"/>
      <c r="AB107" s="182"/>
      <c r="AC107" s="182"/>
    </row>
    <row r="108" spans="1:29" ht="35.25" customHeight="1" x14ac:dyDescent="0.25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  <c r="AA108" s="182"/>
      <c r="AB108" s="182"/>
      <c r="AC108" s="182"/>
    </row>
    <row r="109" spans="1:29" ht="35.25" customHeight="1" x14ac:dyDescent="0.25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  <c r="AA109" s="182"/>
      <c r="AB109" s="182"/>
      <c r="AC109" s="182"/>
    </row>
    <row r="110" spans="1:29" ht="35.25" customHeight="1" x14ac:dyDescent="0.25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  <c r="AA110" s="182"/>
      <c r="AB110" s="182"/>
      <c r="AC110" s="182"/>
    </row>
    <row r="111" spans="1:29" ht="35.25" customHeight="1" x14ac:dyDescent="0.25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82"/>
    </row>
    <row r="112" spans="1:29" ht="35.25" customHeight="1" x14ac:dyDescent="0.25">
      <c r="A112" s="182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  <c r="AA112" s="182"/>
      <c r="AB112" s="182"/>
      <c r="AC112" s="182"/>
    </row>
    <row r="113" spans="1:29" ht="35.25" customHeight="1" x14ac:dyDescent="0.25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  <c r="AA113" s="182"/>
      <c r="AB113" s="182"/>
      <c r="AC113" s="182"/>
    </row>
    <row r="114" spans="1:29" ht="35.25" customHeight="1" x14ac:dyDescent="0.25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  <c r="AA114" s="182"/>
      <c r="AB114" s="182"/>
      <c r="AC114" s="182"/>
    </row>
    <row r="115" spans="1:29" ht="35.25" customHeight="1" x14ac:dyDescent="0.25">
      <c r="A115" s="182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</row>
    <row r="116" spans="1:29" ht="35.25" customHeight="1" x14ac:dyDescent="0.25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</row>
    <row r="117" spans="1:29" ht="35.25" customHeight="1" x14ac:dyDescent="0.25">
      <c r="A117" s="182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2"/>
    </row>
    <row r="118" spans="1:29" ht="35.25" customHeight="1" x14ac:dyDescent="0.25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  <c r="AA118" s="182"/>
      <c r="AB118" s="182"/>
      <c r="AC118" s="182"/>
    </row>
  </sheetData>
  <mergeCells count="2">
    <mergeCell ref="D4:F4"/>
    <mergeCell ref="C3:N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51"/>
  <sheetViews>
    <sheetView workbookViewId="0">
      <selection activeCell="S6" sqref="S6"/>
    </sheetView>
  </sheetViews>
  <sheetFormatPr defaultColWidth="12.28515625" defaultRowHeight="14.25" customHeight="1" x14ac:dyDescent="0.25"/>
  <cols>
    <col min="1" max="3" width="2" style="31" customWidth="1"/>
    <col min="4" max="7" width="12.28515625" style="32" customWidth="1"/>
    <col min="8" max="8" width="12.28515625" style="32"/>
    <col min="9" max="13" width="14.42578125" style="32" customWidth="1"/>
    <col min="14" max="14" width="12.42578125" style="32" customWidth="1"/>
    <col min="15" max="15" width="17.85546875" style="32" hidden="1" customWidth="1"/>
    <col min="16" max="16" width="12.28515625" style="32" hidden="1" customWidth="1"/>
    <col min="17" max="17" width="1.28515625" style="32" customWidth="1"/>
    <col min="18" max="18" width="12.28515625" style="32" customWidth="1"/>
    <col min="19" max="19" width="12.28515625" style="31"/>
    <col min="20" max="16384" width="12.28515625" style="32"/>
  </cols>
  <sheetData>
    <row r="1" spans="1:40" s="29" customFormat="1" ht="14.25" customHeight="1" x14ac:dyDescent="0.25">
      <c r="D1" s="43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0" ht="14.25" customHeight="1" x14ac:dyDescent="0.25">
      <c r="B2" s="32"/>
      <c r="C2" s="32"/>
      <c r="D2" s="211" t="str">
        <f>Problema!C2</f>
        <v>Problema: Existe uma associação ou uma relação entre a idade e a frequência cardíaca  das pessoas que praticam atividade física na esteira?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9"/>
      <c r="S2" s="32"/>
    </row>
    <row r="3" spans="1:40" ht="23.25" customHeight="1" x14ac:dyDescent="0.25">
      <c r="B3" s="32"/>
      <c r="C3" s="32"/>
      <c r="D3" s="209" t="s">
        <v>13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9"/>
      <c r="S3" s="32"/>
    </row>
    <row r="4" spans="1:40" ht="31.5" customHeight="1" thickBot="1" x14ac:dyDescent="0.3">
      <c r="B4" s="32"/>
      <c r="C4" s="32"/>
      <c r="D4" s="212" t="s">
        <v>9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9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40" ht="43.5" customHeight="1" thickBot="1" x14ac:dyDescent="0.3">
      <c r="B5" s="32"/>
      <c r="C5" s="65"/>
      <c r="D5" s="213" t="str">
        <f>Problema!C4</f>
        <v>Tabela1: Frequência cardíaca máxima (FC MAX) durante  atividade física na esteira das 20  pessoas que realizaram esta atividade ontem a partir da 18h, na Academia SR</v>
      </c>
      <c r="E5" s="213"/>
      <c r="F5" s="213"/>
      <c r="G5" s="214"/>
      <c r="H5" s="64"/>
      <c r="I5" s="137" t="s">
        <v>11</v>
      </c>
      <c r="J5" s="17"/>
      <c r="K5" s="136" t="s">
        <v>10</v>
      </c>
      <c r="L5" s="24"/>
      <c r="M5" s="82" t="s">
        <v>12</v>
      </c>
      <c r="N5" s="64"/>
      <c r="O5" s="8"/>
      <c r="P5" s="8"/>
      <c r="Q5" s="29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</row>
    <row r="6" spans="1:40" ht="32.25" customHeight="1" x14ac:dyDescent="0.25">
      <c r="B6" s="32"/>
      <c r="C6" s="67"/>
      <c r="D6" s="45" t="str">
        <f>Problema!C5</f>
        <v xml:space="preserve">Nº        da ficha   </v>
      </c>
      <c r="E6" s="47" t="str">
        <f>Problema!D5</f>
        <v>Idade   (x anos)</v>
      </c>
      <c r="F6" s="45" t="str">
        <f>Problema!E5</f>
        <v>FC MAX    (y bpm)</v>
      </c>
      <c r="G6" s="68"/>
      <c r="H6" s="85"/>
      <c r="I6" s="17"/>
      <c r="J6" s="17"/>
      <c r="K6" s="25" t="s">
        <v>10</v>
      </c>
      <c r="L6" s="24"/>
      <c r="M6" s="11" t="s">
        <v>12</v>
      </c>
      <c r="N6" s="6"/>
      <c r="O6" s="8"/>
      <c r="P6" s="8"/>
      <c r="Q6" s="29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</row>
    <row r="7" spans="1:40" ht="18" customHeight="1" x14ac:dyDescent="0.25">
      <c r="B7" s="32"/>
      <c r="C7" s="67"/>
      <c r="D7" s="6">
        <f>Problema!C6</f>
        <v>1</v>
      </c>
      <c r="E7" s="42">
        <f>Problema!D6</f>
        <v>12</v>
      </c>
      <c r="F7" s="42">
        <f>Problema!E6</f>
        <v>192</v>
      </c>
      <c r="G7" s="68"/>
      <c r="H7" s="53"/>
      <c r="I7" s="54"/>
      <c r="J7" s="54"/>
      <c r="K7" s="86">
        <f>CORREL(E7:E25,F7:F25)</f>
        <v>-0.90840246278627201</v>
      </c>
      <c r="L7" s="55"/>
      <c r="M7" s="87">
        <f>K7^2</f>
        <v>0.82519503439616426</v>
      </c>
      <c r="N7" s="56"/>
      <c r="O7" s="57"/>
      <c r="P7" s="57"/>
      <c r="Q7" s="29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</row>
    <row r="8" spans="1:40" ht="11.25" customHeight="1" x14ac:dyDescent="0.25">
      <c r="B8" s="32"/>
      <c r="C8" s="67"/>
      <c r="D8" s="6">
        <f>Problema!C7</f>
        <v>2</v>
      </c>
      <c r="E8" s="42">
        <f>Problema!D7</f>
        <v>16</v>
      </c>
      <c r="F8" s="42">
        <f>Problema!E7</f>
        <v>196</v>
      </c>
      <c r="G8" s="69"/>
      <c r="P8" s="57"/>
      <c r="Q8" s="29"/>
      <c r="R8" s="35"/>
      <c r="S8" s="35"/>
      <c r="T8" s="35"/>
      <c r="U8" s="35"/>
      <c r="V8" s="35"/>
      <c r="W8" s="35"/>
      <c r="X8" s="35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</row>
    <row r="9" spans="1:40" ht="16.5" customHeight="1" x14ac:dyDescent="0.25">
      <c r="B9" s="32"/>
      <c r="C9" s="67"/>
      <c r="D9" s="6">
        <f>Problema!C8</f>
        <v>3</v>
      </c>
      <c r="E9" s="42">
        <f>Problema!D8</f>
        <v>19</v>
      </c>
      <c r="F9" s="42">
        <f>Problema!E8</f>
        <v>199</v>
      </c>
      <c r="G9" s="70"/>
      <c r="K9" s="94" t="s">
        <v>18</v>
      </c>
      <c r="P9" s="62"/>
      <c r="Q9" s="29"/>
      <c r="R9" s="34"/>
      <c r="S9" s="34">
        <v>0.97</v>
      </c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40" ht="11.25" customHeight="1" x14ac:dyDescent="0.25">
      <c r="B10" s="32"/>
      <c r="C10" s="67"/>
      <c r="D10" s="6">
        <f>Problema!C9</f>
        <v>4</v>
      </c>
      <c r="E10" s="42">
        <f>Problema!D9</f>
        <v>19</v>
      </c>
      <c r="F10" s="42">
        <f>Problema!E9</f>
        <v>199</v>
      </c>
      <c r="G10" s="71"/>
      <c r="K10" s="86">
        <f>ABS(K7)</f>
        <v>0.90840246278627201</v>
      </c>
      <c r="P10" s="63"/>
      <c r="Q10" s="29"/>
      <c r="R10" s="30"/>
      <c r="S10" s="30"/>
      <c r="T10" s="30"/>
      <c r="U10" s="30"/>
      <c r="V10" s="30"/>
      <c r="W10" s="30"/>
      <c r="X10" s="30"/>
    </row>
    <row r="11" spans="1:40" ht="11.25" customHeight="1" x14ac:dyDescent="0.25">
      <c r="B11" s="32"/>
      <c r="C11" s="67"/>
      <c r="D11" s="6">
        <f>Problema!C10</f>
        <v>5</v>
      </c>
      <c r="E11" s="42">
        <f>Problema!D10</f>
        <v>21</v>
      </c>
      <c r="F11" s="42">
        <f>Problema!E10</f>
        <v>200</v>
      </c>
      <c r="G11" s="71"/>
      <c r="K11" s="86"/>
      <c r="P11" s="63"/>
      <c r="Q11" s="29"/>
      <c r="R11" s="30"/>
      <c r="S11" s="30"/>
      <c r="T11" s="30"/>
      <c r="U11" s="30"/>
      <c r="V11" s="30"/>
      <c r="W11" s="30"/>
      <c r="X11" s="30"/>
    </row>
    <row r="12" spans="1:40" ht="11.25" customHeight="1" x14ac:dyDescent="0.25">
      <c r="B12" s="32"/>
      <c r="C12" s="67"/>
      <c r="D12" s="6">
        <f>Problema!C11</f>
        <v>6</v>
      </c>
      <c r="E12" s="42">
        <f>Problema!D11</f>
        <v>21</v>
      </c>
      <c r="F12" s="42">
        <f>Problema!E11</f>
        <v>194</v>
      </c>
      <c r="G12" s="72"/>
      <c r="P12" s="63"/>
      <c r="Q12" s="29"/>
      <c r="R12" s="30"/>
      <c r="S12" s="30"/>
      <c r="T12" s="30"/>
      <c r="U12" s="30"/>
      <c r="V12" s="30"/>
      <c r="W12" s="30"/>
      <c r="X12" s="30"/>
    </row>
    <row r="13" spans="1:40" ht="11.25" customHeight="1" x14ac:dyDescent="0.25">
      <c r="B13" s="32"/>
      <c r="C13" s="67"/>
      <c r="D13" s="6">
        <f>Problema!C12</f>
        <v>7</v>
      </c>
      <c r="E13" s="42">
        <f>Problema!D12</f>
        <v>23</v>
      </c>
      <c r="F13" s="42">
        <f>Problema!E12</f>
        <v>198</v>
      </c>
      <c r="G13" s="73"/>
      <c r="P13" s="48"/>
      <c r="Q13" s="29"/>
      <c r="S13" s="32"/>
    </row>
    <row r="14" spans="1:40" ht="11.25" customHeight="1" x14ac:dyDescent="0.25">
      <c r="B14" s="32"/>
      <c r="C14" s="67"/>
      <c r="D14" s="6">
        <f>Problema!C13</f>
        <v>8</v>
      </c>
      <c r="E14" s="42">
        <f>Problema!D13</f>
        <v>23</v>
      </c>
      <c r="F14" s="42">
        <f>Problema!E13</f>
        <v>200</v>
      </c>
      <c r="G14" s="71"/>
      <c r="H14" s="6"/>
      <c r="I14" s="6"/>
      <c r="J14" s="6"/>
      <c r="K14" s="6"/>
      <c r="L14" s="6"/>
      <c r="M14" s="6"/>
      <c r="Q14" s="29"/>
      <c r="S14" s="32"/>
    </row>
    <row r="15" spans="1:40" s="5" customFormat="1" ht="11.25" customHeight="1" x14ac:dyDescent="0.25">
      <c r="A15" s="37"/>
      <c r="B15" s="32"/>
      <c r="C15" s="67"/>
      <c r="D15" s="3">
        <f>Problema!C14</f>
        <v>9</v>
      </c>
      <c r="E15" s="42">
        <f>Problema!D14</f>
        <v>24</v>
      </c>
      <c r="F15" s="42">
        <f>Problema!E14</f>
        <v>202</v>
      </c>
      <c r="G15" s="74"/>
      <c r="H15" s="204"/>
      <c r="I15" s="208"/>
      <c r="J15" s="13"/>
      <c r="K15" s="23"/>
      <c r="L15" s="23"/>
      <c r="M15" s="3"/>
      <c r="Q15" s="29"/>
    </row>
    <row r="16" spans="1:40" ht="11.25" customHeight="1" x14ac:dyDescent="0.25">
      <c r="B16" s="32"/>
      <c r="C16" s="67"/>
      <c r="D16" s="6">
        <f>Problema!C15</f>
        <v>10</v>
      </c>
      <c r="E16" s="42">
        <f>Problema!D15</f>
        <v>25</v>
      </c>
      <c r="F16" s="42">
        <f>Problema!E15</f>
        <v>183</v>
      </c>
      <c r="G16" s="73"/>
      <c r="H16" s="204"/>
      <c r="I16" s="208"/>
      <c r="J16" s="13"/>
      <c r="K16" s="3"/>
      <c r="L16" s="3"/>
      <c r="M16" s="6"/>
      <c r="Q16" s="29"/>
      <c r="S16" s="32"/>
    </row>
    <row r="17" spans="1:19" ht="14.25" customHeight="1" x14ac:dyDescent="0.25">
      <c r="B17" s="32"/>
      <c r="C17" s="67"/>
      <c r="D17" s="6">
        <f>Problema!C16</f>
        <v>11</v>
      </c>
      <c r="E17" s="42">
        <f>Problema!D16</f>
        <v>26</v>
      </c>
      <c r="F17" s="42">
        <f>Problema!E16</f>
        <v>192</v>
      </c>
      <c r="G17" s="73"/>
      <c r="H17" s="3"/>
      <c r="I17" s="13"/>
      <c r="J17" s="13"/>
      <c r="K17" s="3"/>
      <c r="L17" s="3"/>
      <c r="M17" s="6"/>
      <c r="Q17" s="29"/>
      <c r="S17" s="32"/>
    </row>
    <row r="18" spans="1:19" s="5" customFormat="1" ht="14.25" customHeight="1" x14ac:dyDescent="0.25">
      <c r="A18" s="37"/>
      <c r="B18" s="32"/>
      <c r="C18" s="67"/>
      <c r="D18" s="3">
        <f>Problema!C17</f>
        <v>12</v>
      </c>
      <c r="E18" s="42">
        <f>Problema!D17</f>
        <v>27</v>
      </c>
      <c r="F18" s="42">
        <f>Problema!E17</f>
        <v>189</v>
      </c>
      <c r="G18" s="75"/>
      <c r="H18" s="3"/>
      <c r="I18" s="3"/>
      <c r="J18" s="3"/>
      <c r="K18" s="3"/>
      <c r="L18" s="3"/>
      <c r="M18" s="3"/>
      <c r="Q18" s="29"/>
    </row>
    <row r="19" spans="1:19" ht="14.25" customHeight="1" x14ac:dyDescent="0.25">
      <c r="B19" s="32"/>
      <c r="C19" s="67"/>
      <c r="D19" s="6">
        <f>Problema!C18</f>
        <v>13</v>
      </c>
      <c r="E19" s="42">
        <f>Problema!D18</f>
        <v>36</v>
      </c>
      <c r="F19" s="42">
        <f>Problema!E18</f>
        <v>184</v>
      </c>
      <c r="G19" s="71"/>
      <c r="H19" s="6"/>
      <c r="I19" s="124" t="s">
        <v>17</v>
      </c>
      <c r="J19" s="6"/>
      <c r="K19" s="6"/>
      <c r="L19" s="6"/>
      <c r="M19" s="6"/>
      <c r="Q19" s="29"/>
      <c r="S19" s="32"/>
    </row>
    <row r="20" spans="1:19" ht="14.25" customHeight="1" x14ac:dyDescent="0.25">
      <c r="B20" s="32"/>
      <c r="C20" s="67"/>
      <c r="D20" s="6">
        <f>Problema!C19</f>
        <v>14</v>
      </c>
      <c r="E20" s="42">
        <f>Problema!D19</f>
        <v>39</v>
      </c>
      <c r="F20" s="42">
        <f>Problema!E19</f>
        <v>181</v>
      </c>
      <c r="G20" s="76"/>
      <c r="H20" s="6"/>
      <c r="I20" s="270" t="s">
        <v>27</v>
      </c>
      <c r="J20" s="270"/>
      <c r="K20" s="270"/>
      <c r="L20" s="270"/>
      <c r="M20" s="270"/>
      <c r="N20" s="270"/>
      <c r="Q20" s="29"/>
      <c r="S20" s="32"/>
    </row>
    <row r="21" spans="1:19" ht="14.25" customHeight="1" x14ac:dyDescent="0.25">
      <c r="B21" s="32"/>
      <c r="C21" s="67"/>
      <c r="D21" s="6">
        <f>Problema!C20</f>
        <v>15</v>
      </c>
      <c r="E21" s="42">
        <f>Problema!D20</f>
        <v>45</v>
      </c>
      <c r="F21" s="42">
        <f>Problema!E20</f>
        <v>173</v>
      </c>
      <c r="G21" s="71"/>
      <c r="H21" s="58"/>
      <c r="I21" s="270"/>
      <c r="J21" s="270"/>
      <c r="K21" s="270"/>
      <c r="L21" s="270"/>
      <c r="M21" s="270"/>
      <c r="N21" s="270"/>
      <c r="Q21" s="29"/>
      <c r="S21" s="32"/>
    </row>
    <row r="22" spans="1:19" s="39" customFormat="1" ht="14.25" customHeight="1" x14ac:dyDescent="0.25">
      <c r="A22" s="38"/>
      <c r="B22" s="32"/>
      <c r="C22" s="67"/>
      <c r="D22" s="3">
        <f>Problema!C21</f>
        <v>16</v>
      </c>
      <c r="E22" s="42">
        <f>Problema!D21</f>
        <v>41</v>
      </c>
      <c r="F22" s="42">
        <f>Problema!E21</f>
        <v>177</v>
      </c>
      <c r="G22" s="77"/>
      <c r="H22" s="60"/>
      <c r="I22" s="271" t="str">
        <f>'Coeficiente de correlação'!J21</f>
        <v xml:space="preserve">|R| é igual ou maior a  0,60, portanto a associação entre as variáveis consideradas  é forte.  </v>
      </c>
      <c r="J22" s="271"/>
      <c r="K22" s="271"/>
      <c r="L22" s="271"/>
      <c r="M22" s="271"/>
      <c r="N22" s="271"/>
      <c r="O22" s="57"/>
      <c r="Q22" s="29"/>
    </row>
    <row r="23" spans="1:19" ht="14.25" customHeight="1" x14ac:dyDescent="0.25">
      <c r="B23" s="32"/>
      <c r="C23" s="67"/>
      <c r="D23" s="6">
        <f>Problema!C22</f>
        <v>17</v>
      </c>
      <c r="E23" s="42">
        <f>Problema!D22</f>
        <v>47</v>
      </c>
      <c r="F23" s="42">
        <f>Problema!E22</f>
        <v>171</v>
      </c>
      <c r="G23" s="78"/>
      <c r="H23" s="56"/>
      <c r="I23" s="271"/>
      <c r="J23" s="271"/>
      <c r="K23" s="271"/>
      <c r="L23" s="271"/>
      <c r="M23" s="271"/>
      <c r="N23" s="271"/>
      <c r="O23" s="12"/>
      <c r="Q23" s="29"/>
      <c r="S23" s="32"/>
    </row>
    <row r="24" spans="1:19" ht="14.25" customHeight="1" x14ac:dyDescent="0.25">
      <c r="B24" s="32"/>
      <c r="C24" s="67"/>
      <c r="D24" s="6">
        <f>Problema!C23</f>
        <v>18</v>
      </c>
      <c r="E24" s="42">
        <f>Problema!D23</f>
        <v>48</v>
      </c>
      <c r="F24" s="42">
        <f>Problema!E23</f>
        <v>170</v>
      </c>
      <c r="G24" s="72"/>
      <c r="H24" s="56"/>
      <c r="I24" s="216" t="str">
        <f>CONCATENATE("Ao analisar o coeficiente de determinação, percebe-se que  ",ROUND(M7*100,4),"% da FC MAX das pessoas investigadas pode ser explicada pela idade, porém ",100*ROUND( 1-M7,4),"% dos casos depende de outros fatores, não investigados.")</f>
        <v>Ao analisar o coeficiente de determinação, percebe-se que  82,5195% da FC MAX das pessoas investigadas pode ser explicada pela idade, porém 17,48% dos casos depende de outros fatores, não investigados.</v>
      </c>
      <c r="J24" s="216"/>
      <c r="K24" s="216"/>
      <c r="L24" s="216"/>
      <c r="M24" s="216"/>
      <c r="N24" s="216"/>
      <c r="O24" s="216"/>
      <c r="Q24" s="29"/>
      <c r="S24" s="32"/>
    </row>
    <row r="25" spans="1:19" ht="14.25" customHeight="1" x14ac:dyDescent="0.25">
      <c r="B25" s="32"/>
      <c r="C25" s="67"/>
      <c r="D25" s="9">
        <f>Problema!C24</f>
        <v>19</v>
      </c>
      <c r="E25" s="42">
        <f>Problema!D24</f>
        <v>49</v>
      </c>
      <c r="F25" s="42">
        <f>Problema!E24</f>
        <v>169</v>
      </c>
      <c r="G25" s="71"/>
      <c r="H25" s="215"/>
      <c r="I25" s="216"/>
      <c r="J25" s="216"/>
      <c r="K25" s="216"/>
      <c r="L25" s="216"/>
      <c r="M25" s="216"/>
      <c r="N25" s="216"/>
      <c r="O25" s="216"/>
      <c r="Q25" s="29"/>
      <c r="S25" s="32"/>
    </row>
    <row r="26" spans="1:19" ht="14.25" customHeight="1" thickBot="1" x14ac:dyDescent="0.3">
      <c r="B26" s="32"/>
      <c r="C26" s="79"/>
      <c r="D26" s="46">
        <f>Problema!C25</f>
        <v>20</v>
      </c>
      <c r="E26" s="44">
        <f>Problema!D25</f>
        <v>51</v>
      </c>
      <c r="F26" s="44">
        <f>Problema!E25</f>
        <v>167</v>
      </c>
      <c r="G26" s="80"/>
      <c r="H26" s="215"/>
      <c r="I26" s="216"/>
      <c r="J26" s="216"/>
      <c r="K26" s="216"/>
      <c r="L26" s="216"/>
      <c r="M26" s="216"/>
      <c r="N26" s="216"/>
      <c r="O26" s="216"/>
      <c r="Q26" s="29"/>
      <c r="S26" s="32"/>
    </row>
    <row r="27" spans="1:19" ht="14.25" customHeight="1" x14ac:dyDescent="0.25">
      <c r="B27" s="32"/>
      <c r="C27" s="32"/>
      <c r="D27" s="6"/>
      <c r="E27" s="6"/>
      <c r="F27" s="6"/>
      <c r="Q27" s="29"/>
      <c r="S27" s="32"/>
    </row>
    <row r="28" spans="1:19" ht="14.25" customHeight="1" x14ac:dyDescent="0.25"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S28" s="32"/>
    </row>
    <row r="29" spans="1:19" ht="14.25" customHeight="1" x14ac:dyDescent="0.25">
      <c r="A29" s="32"/>
      <c r="B29" s="32"/>
      <c r="C29" s="32"/>
      <c r="S29" s="32"/>
    </row>
    <row r="30" spans="1:19" ht="14.25" customHeight="1" x14ac:dyDescent="0.25">
      <c r="A30" s="32"/>
      <c r="B30" s="32"/>
      <c r="C30" s="32"/>
      <c r="S30" s="32"/>
    </row>
    <row r="31" spans="1:19" ht="14.25" customHeight="1" x14ac:dyDescent="0.25">
      <c r="A31" s="32"/>
      <c r="B31" s="32"/>
      <c r="C31" s="32"/>
      <c r="S31" s="32"/>
    </row>
    <row r="32" spans="1:19" ht="14.25" customHeight="1" x14ac:dyDescent="0.25">
      <c r="A32" s="32"/>
      <c r="B32" s="32"/>
      <c r="C32" s="32"/>
      <c r="S32" s="32"/>
    </row>
    <row r="33" spans="1:19" ht="14.25" customHeight="1" x14ac:dyDescent="0.25">
      <c r="A33" s="32"/>
      <c r="B33" s="32"/>
      <c r="C33" s="32"/>
      <c r="S33" s="32"/>
    </row>
    <row r="34" spans="1:19" ht="14.25" customHeight="1" x14ac:dyDescent="0.25">
      <c r="A34" s="32"/>
      <c r="B34" s="32"/>
      <c r="C34" s="32"/>
      <c r="S34" s="32"/>
    </row>
    <row r="35" spans="1:19" ht="14.25" customHeight="1" x14ac:dyDescent="0.25">
      <c r="A35" s="32"/>
      <c r="B35" s="32"/>
      <c r="C35" s="32"/>
      <c r="K35" s="8"/>
      <c r="L35" s="8"/>
      <c r="M35" s="8"/>
      <c r="S35" s="32"/>
    </row>
    <row r="36" spans="1:19" ht="14.25" customHeight="1" x14ac:dyDescent="0.25">
      <c r="A36" s="32"/>
      <c r="B36" s="32"/>
      <c r="C36" s="32"/>
      <c r="K36" s="4"/>
      <c r="L36" s="4"/>
      <c r="M36" s="28"/>
      <c r="S36" s="32"/>
    </row>
    <row r="37" spans="1:19" ht="14.25" customHeight="1" x14ac:dyDescent="0.25">
      <c r="A37" s="32"/>
      <c r="B37" s="32"/>
      <c r="C37" s="32"/>
      <c r="K37" s="8"/>
      <c r="L37" s="8"/>
      <c r="M37" s="8"/>
      <c r="S37" s="32"/>
    </row>
    <row r="38" spans="1:19" ht="14.25" customHeight="1" x14ac:dyDescent="0.25">
      <c r="A38" s="32"/>
      <c r="B38" s="32"/>
      <c r="C38" s="32"/>
      <c r="S38" s="32"/>
    </row>
    <row r="39" spans="1:19" ht="14.25" customHeight="1" x14ac:dyDescent="0.25">
      <c r="A39" s="32"/>
      <c r="B39" s="32"/>
      <c r="C39" s="32"/>
      <c r="S39" s="32"/>
    </row>
    <row r="40" spans="1:19" ht="14.25" customHeight="1" x14ac:dyDescent="0.25">
      <c r="A40" s="32"/>
      <c r="B40" s="32"/>
      <c r="C40" s="32"/>
      <c r="S40" s="32"/>
    </row>
    <row r="41" spans="1:19" ht="14.25" customHeight="1" x14ac:dyDescent="0.25">
      <c r="A41" s="32"/>
      <c r="B41" s="32"/>
      <c r="C41" s="32"/>
    </row>
    <row r="42" spans="1:19" ht="14.25" customHeight="1" x14ac:dyDescent="0.25">
      <c r="A42" s="32"/>
      <c r="B42" s="32"/>
      <c r="C42" s="32"/>
    </row>
    <row r="43" spans="1:19" ht="14.25" customHeight="1" x14ac:dyDescent="0.25">
      <c r="A43" s="32"/>
      <c r="B43" s="32"/>
      <c r="C43" s="32"/>
    </row>
    <row r="44" spans="1:19" ht="14.25" customHeight="1" x14ac:dyDescent="0.25">
      <c r="A44" s="32"/>
      <c r="B44" s="32"/>
      <c r="C44" s="32"/>
    </row>
    <row r="45" spans="1:19" ht="14.25" customHeight="1" x14ac:dyDescent="0.25">
      <c r="A45" s="32"/>
      <c r="B45" s="32"/>
      <c r="C45" s="32"/>
    </row>
    <row r="46" spans="1:19" ht="14.25" customHeight="1" x14ac:dyDescent="0.25">
      <c r="A46" s="32"/>
      <c r="B46" s="32"/>
      <c r="C46" s="32"/>
    </row>
    <row r="47" spans="1:19" ht="14.25" customHeight="1" x14ac:dyDescent="0.25">
      <c r="A47" s="32"/>
      <c r="B47" s="32"/>
      <c r="C47" s="32"/>
    </row>
    <row r="48" spans="1:19" ht="14.25" customHeight="1" x14ac:dyDescent="0.25">
      <c r="A48" s="32"/>
      <c r="B48" s="32"/>
      <c r="C48" s="32"/>
    </row>
    <row r="49" spans="1:3" ht="14.25" customHeight="1" x14ac:dyDescent="0.25">
      <c r="A49" s="32"/>
      <c r="B49" s="32"/>
      <c r="C49" s="32"/>
    </row>
    <row r="50" spans="1:3" ht="14.25" customHeight="1" x14ac:dyDescent="0.25">
      <c r="A50" s="32"/>
      <c r="B50" s="32"/>
      <c r="C50" s="32"/>
    </row>
    <row r="51" spans="1:3" ht="14.25" customHeight="1" x14ac:dyDescent="0.25">
      <c r="A51" s="32"/>
      <c r="B51" s="32"/>
      <c r="C51" s="32"/>
    </row>
    <row r="52" spans="1:3" ht="14.25" customHeight="1" x14ac:dyDescent="0.25">
      <c r="A52" s="32"/>
      <c r="B52" s="32"/>
      <c r="C52" s="32"/>
    </row>
    <row r="53" spans="1:3" ht="14.25" customHeight="1" x14ac:dyDescent="0.25">
      <c r="A53" s="32"/>
      <c r="B53" s="32"/>
      <c r="C53" s="32"/>
    </row>
    <row r="54" spans="1:3" ht="14.25" customHeight="1" x14ac:dyDescent="0.25">
      <c r="A54" s="32"/>
      <c r="B54" s="32"/>
      <c r="C54" s="32"/>
    </row>
    <row r="55" spans="1:3" ht="14.25" customHeight="1" x14ac:dyDescent="0.25">
      <c r="A55" s="32"/>
      <c r="B55" s="32"/>
      <c r="C55" s="32"/>
    </row>
    <row r="56" spans="1:3" ht="14.25" customHeight="1" x14ac:dyDescent="0.25">
      <c r="A56" s="32"/>
      <c r="B56" s="32"/>
      <c r="C56" s="32"/>
    </row>
    <row r="57" spans="1:3" ht="14.25" customHeight="1" x14ac:dyDescent="0.25">
      <c r="A57" s="32"/>
      <c r="B57" s="32"/>
      <c r="C57" s="32"/>
    </row>
    <row r="58" spans="1:3" ht="14.25" customHeight="1" x14ac:dyDescent="0.25">
      <c r="A58" s="32"/>
      <c r="B58" s="32"/>
      <c r="C58" s="32"/>
    </row>
    <row r="59" spans="1:3" ht="14.25" customHeight="1" x14ac:dyDescent="0.25">
      <c r="A59" s="32"/>
      <c r="B59" s="32"/>
      <c r="C59" s="32"/>
    </row>
    <row r="60" spans="1:3" ht="14.25" customHeight="1" x14ac:dyDescent="0.25">
      <c r="A60" s="32"/>
      <c r="B60" s="32"/>
      <c r="C60" s="32"/>
    </row>
    <row r="61" spans="1:3" ht="14.25" customHeight="1" x14ac:dyDescent="0.25">
      <c r="A61" s="32"/>
      <c r="B61" s="32"/>
      <c r="C61" s="32"/>
    </row>
    <row r="62" spans="1:3" ht="14.25" customHeight="1" x14ac:dyDescent="0.25">
      <c r="A62" s="32"/>
      <c r="B62" s="32"/>
      <c r="C62" s="32"/>
    </row>
    <row r="63" spans="1:3" ht="14.25" customHeight="1" x14ac:dyDescent="0.25">
      <c r="A63" s="32"/>
      <c r="B63" s="32"/>
      <c r="C63" s="32"/>
    </row>
    <row r="64" spans="1:3" ht="14.25" customHeight="1" x14ac:dyDescent="0.25">
      <c r="A64" s="32"/>
      <c r="B64" s="32"/>
      <c r="C64" s="32"/>
    </row>
    <row r="65" spans="1:3" ht="14.25" customHeight="1" x14ac:dyDescent="0.25">
      <c r="A65" s="32"/>
      <c r="B65" s="32"/>
      <c r="C65" s="32"/>
    </row>
    <row r="66" spans="1:3" ht="14.25" customHeight="1" x14ac:dyDescent="0.25">
      <c r="A66" s="32"/>
      <c r="B66" s="32"/>
      <c r="C66" s="32"/>
    </row>
    <row r="67" spans="1:3" ht="14.25" customHeight="1" x14ac:dyDescent="0.25">
      <c r="A67" s="32"/>
      <c r="B67" s="32"/>
      <c r="C67" s="32"/>
    </row>
    <row r="68" spans="1:3" ht="14.25" customHeight="1" x14ac:dyDescent="0.25">
      <c r="A68" s="32"/>
      <c r="B68" s="32"/>
      <c r="C68" s="32"/>
    </row>
    <row r="69" spans="1:3" ht="14.25" customHeight="1" x14ac:dyDescent="0.25">
      <c r="A69" s="32"/>
      <c r="B69" s="32"/>
      <c r="C69" s="32"/>
    </row>
    <row r="70" spans="1:3" ht="14.25" customHeight="1" x14ac:dyDescent="0.25">
      <c r="A70" s="32"/>
      <c r="B70" s="32"/>
      <c r="C70" s="32"/>
    </row>
    <row r="71" spans="1:3" ht="14.25" customHeight="1" x14ac:dyDescent="0.25">
      <c r="A71" s="32"/>
      <c r="B71" s="32"/>
      <c r="C71" s="32"/>
    </row>
    <row r="72" spans="1:3" ht="14.25" customHeight="1" x14ac:dyDescent="0.25">
      <c r="A72" s="32"/>
      <c r="B72" s="32"/>
      <c r="C72" s="32"/>
    </row>
    <row r="73" spans="1:3" ht="14.25" customHeight="1" x14ac:dyDescent="0.25">
      <c r="A73" s="32"/>
      <c r="B73" s="32"/>
      <c r="C73" s="32"/>
    </row>
    <row r="74" spans="1:3" ht="14.25" customHeight="1" x14ac:dyDescent="0.25">
      <c r="A74" s="32"/>
      <c r="B74" s="32"/>
      <c r="C74" s="32"/>
    </row>
    <row r="75" spans="1:3" ht="14.25" customHeight="1" x14ac:dyDescent="0.25">
      <c r="A75" s="32"/>
      <c r="B75" s="32"/>
      <c r="C75" s="32"/>
    </row>
    <row r="76" spans="1:3" ht="14.25" customHeight="1" x14ac:dyDescent="0.25">
      <c r="A76" s="32"/>
      <c r="B76" s="32"/>
      <c r="C76" s="32"/>
    </row>
    <row r="77" spans="1:3" ht="14.25" customHeight="1" x14ac:dyDescent="0.25">
      <c r="A77" s="32"/>
      <c r="B77" s="32"/>
      <c r="C77" s="32"/>
    </row>
    <row r="78" spans="1:3" ht="14.25" customHeight="1" x14ac:dyDescent="0.25">
      <c r="A78" s="32"/>
      <c r="B78" s="32"/>
      <c r="C78" s="32"/>
    </row>
    <row r="79" spans="1:3" ht="14.25" customHeight="1" x14ac:dyDescent="0.25">
      <c r="A79" s="32"/>
      <c r="B79" s="32"/>
      <c r="C79" s="32"/>
    </row>
    <row r="80" spans="1:3" ht="14.25" customHeight="1" x14ac:dyDescent="0.25">
      <c r="A80" s="32"/>
      <c r="B80" s="32"/>
      <c r="C80" s="32"/>
    </row>
    <row r="81" spans="1:3" ht="14.25" customHeight="1" x14ac:dyDescent="0.25">
      <c r="A81" s="32"/>
      <c r="B81" s="32"/>
      <c r="C81" s="32"/>
    </row>
    <row r="82" spans="1:3" ht="14.25" customHeight="1" x14ac:dyDescent="0.25">
      <c r="A82" s="32"/>
      <c r="B82" s="32"/>
      <c r="C82" s="32"/>
    </row>
    <row r="83" spans="1:3" ht="14.25" customHeight="1" x14ac:dyDescent="0.25">
      <c r="A83" s="32"/>
      <c r="B83" s="32"/>
      <c r="C83" s="32"/>
    </row>
    <row r="84" spans="1:3" ht="14.25" customHeight="1" x14ac:dyDescent="0.25">
      <c r="A84" s="32"/>
      <c r="B84" s="32"/>
      <c r="C84" s="32"/>
    </row>
    <row r="85" spans="1:3" ht="14.25" customHeight="1" x14ac:dyDescent="0.25">
      <c r="A85" s="32"/>
      <c r="B85" s="32"/>
      <c r="C85" s="32"/>
    </row>
    <row r="86" spans="1:3" ht="14.25" customHeight="1" x14ac:dyDescent="0.25">
      <c r="A86" s="32"/>
      <c r="B86" s="32"/>
      <c r="C86" s="32"/>
    </row>
    <row r="87" spans="1:3" ht="14.25" customHeight="1" x14ac:dyDescent="0.25">
      <c r="A87" s="32"/>
      <c r="B87" s="32"/>
      <c r="C87" s="32"/>
    </row>
    <row r="88" spans="1:3" ht="14.25" customHeight="1" x14ac:dyDescent="0.25">
      <c r="A88" s="32"/>
      <c r="B88" s="32"/>
      <c r="C88" s="32"/>
    </row>
    <row r="89" spans="1:3" ht="14.25" customHeight="1" x14ac:dyDescent="0.25">
      <c r="A89" s="32"/>
      <c r="B89" s="32"/>
      <c r="C89" s="32"/>
    </row>
    <row r="90" spans="1:3" ht="14.25" customHeight="1" x14ac:dyDescent="0.25">
      <c r="A90" s="32"/>
      <c r="B90" s="32"/>
      <c r="C90" s="32"/>
    </row>
    <row r="91" spans="1:3" ht="14.25" customHeight="1" x14ac:dyDescent="0.25">
      <c r="A91" s="32"/>
      <c r="B91" s="32"/>
      <c r="C91" s="32"/>
    </row>
    <row r="92" spans="1:3" ht="14.25" customHeight="1" x14ac:dyDescent="0.25">
      <c r="A92" s="32"/>
      <c r="B92" s="32"/>
      <c r="C92" s="32"/>
    </row>
    <row r="93" spans="1:3" ht="14.25" customHeight="1" x14ac:dyDescent="0.25">
      <c r="A93" s="32"/>
      <c r="B93" s="32"/>
      <c r="C93" s="32"/>
    </row>
    <row r="94" spans="1:3" ht="14.25" customHeight="1" x14ac:dyDescent="0.25">
      <c r="A94" s="32"/>
      <c r="B94" s="32"/>
      <c r="C94" s="32"/>
    </row>
    <row r="95" spans="1:3" ht="14.25" customHeight="1" x14ac:dyDescent="0.25">
      <c r="A95" s="32"/>
      <c r="B95" s="32"/>
      <c r="C95" s="32"/>
    </row>
    <row r="96" spans="1:3" ht="14.25" customHeight="1" x14ac:dyDescent="0.25">
      <c r="A96" s="32"/>
      <c r="B96" s="32"/>
      <c r="C96" s="32"/>
    </row>
    <row r="97" spans="1:3" ht="14.25" customHeight="1" x14ac:dyDescent="0.25">
      <c r="A97" s="32"/>
      <c r="B97" s="32"/>
      <c r="C97" s="32"/>
    </row>
    <row r="98" spans="1:3" ht="14.25" customHeight="1" x14ac:dyDescent="0.25">
      <c r="A98" s="32"/>
      <c r="B98" s="32"/>
      <c r="C98" s="32"/>
    </row>
    <row r="99" spans="1:3" ht="14.25" customHeight="1" x14ac:dyDescent="0.25">
      <c r="A99" s="32"/>
      <c r="B99" s="32"/>
      <c r="C99" s="32"/>
    </row>
    <row r="100" spans="1:3" ht="14.25" customHeight="1" x14ac:dyDescent="0.25">
      <c r="A100" s="32"/>
      <c r="B100" s="32"/>
      <c r="C100" s="32"/>
    </row>
    <row r="101" spans="1:3" ht="14.25" customHeight="1" x14ac:dyDescent="0.25">
      <c r="A101" s="32"/>
      <c r="B101" s="32"/>
      <c r="C101" s="32"/>
    </row>
    <row r="102" spans="1:3" ht="14.25" customHeight="1" x14ac:dyDescent="0.25">
      <c r="A102" s="32"/>
      <c r="B102" s="32"/>
      <c r="C102" s="32"/>
    </row>
    <row r="103" spans="1:3" ht="14.25" customHeight="1" x14ac:dyDescent="0.25">
      <c r="A103" s="32"/>
      <c r="B103" s="32"/>
      <c r="C103" s="32"/>
    </row>
    <row r="104" spans="1:3" ht="14.25" customHeight="1" x14ac:dyDescent="0.25">
      <c r="A104" s="32"/>
      <c r="B104" s="32"/>
      <c r="C104" s="32"/>
    </row>
    <row r="105" spans="1:3" ht="14.25" customHeight="1" x14ac:dyDescent="0.25">
      <c r="A105" s="32"/>
      <c r="B105" s="32"/>
      <c r="C105" s="32"/>
    </row>
    <row r="106" spans="1:3" ht="14.25" customHeight="1" x14ac:dyDescent="0.25">
      <c r="A106" s="32"/>
      <c r="B106" s="32"/>
      <c r="C106" s="32"/>
    </row>
    <row r="107" spans="1:3" ht="14.25" customHeight="1" x14ac:dyDescent="0.25">
      <c r="A107" s="32"/>
      <c r="B107" s="32"/>
      <c r="C107" s="32"/>
    </row>
    <row r="108" spans="1:3" ht="14.25" customHeight="1" x14ac:dyDescent="0.25">
      <c r="A108" s="32"/>
      <c r="B108" s="32"/>
      <c r="C108" s="32"/>
    </row>
    <row r="109" spans="1:3" ht="14.25" customHeight="1" x14ac:dyDescent="0.25">
      <c r="A109" s="32"/>
      <c r="B109" s="32"/>
      <c r="C109" s="32"/>
    </row>
    <row r="110" spans="1:3" ht="14.25" customHeight="1" x14ac:dyDescent="0.25">
      <c r="A110" s="32"/>
      <c r="B110" s="32"/>
      <c r="C110" s="32"/>
    </row>
    <row r="111" spans="1:3" ht="14.25" customHeight="1" x14ac:dyDescent="0.25">
      <c r="A111" s="32"/>
      <c r="B111" s="32"/>
      <c r="C111" s="32"/>
    </row>
    <row r="112" spans="1:3" ht="14.25" customHeight="1" x14ac:dyDescent="0.25">
      <c r="A112" s="32"/>
      <c r="B112" s="32"/>
      <c r="C112" s="32"/>
    </row>
    <row r="113" spans="1:3" ht="14.25" customHeight="1" x14ac:dyDescent="0.25">
      <c r="A113" s="32"/>
      <c r="B113" s="32"/>
      <c r="C113" s="32"/>
    </row>
    <row r="114" spans="1:3" ht="14.25" customHeight="1" x14ac:dyDescent="0.25">
      <c r="A114" s="32"/>
      <c r="B114" s="32"/>
      <c r="C114" s="32"/>
    </row>
    <row r="115" spans="1:3" ht="14.25" customHeight="1" x14ac:dyDescent="0.25">
      <c r="A115" s="32"/>
      <c r="B115" s="32"/>
      <c r="C115" s="32"/>
    </row>
    <row r="116" spans="1:3" ht="14.25" customHeight="1" x14ac:dyDescent="0.25">
      <c r="A116" s="32"/>
      <c r="B116" s="32"/>
      <c r="C116" s="32"/>
    </row>
    <row r="117" spans="1:3" ht="14.25" customHeight="1" x14ac:dyDescent="0.25">
      <c r="A117" s="32"/>
      <c r="B117" s="32"/>
      <c r="C117" s="32"/>
    </row>
    <row r="118" spans="1:3" ht="14.25" customHeight="1" x14ac:dyDescent="0.25">
      <c r="A118" s="32"/>
      <c r="B118" s="32"/>
      <c r="C118" s="32"/>
    </row>
    <row r="119" spans="1:3" ht="14.25" customHeight="1" x14ac:dyDescent="0.25">
      <c r="A119" s="32"/>
      <c r="B119" s="32"/>
      <c r="C119" s="32"/>
    </row>
    <row r="120" spans="1:3" ht="14.25" customHeight="1" x14ac:dyDescent="0.25">
      <c r="A120" s="32"/>
      <c r="B120" s="32"/>
      <c r="C120" s="32"/>
    </row>
    <row r="121" spans="1:3" ht="14.25" customHeight="1" x14ac:dyDescent="0.25">
      <c r="A121" s="32"/>
      <c r="B121" s="32"/>
      <c r="C121" s="32"/>
    </row>
    <row r="122" spans="1:3" ht="14.25" customHeight="1" x14ac:dyDescent="0.25">
      <c r="A122" s="32"/>
      <c r="B122" s="32"/>
      <c r="C122" s="32"/>
    </row>
    <row r="123" spans="1:3" ht="14.25" customHeight="1" x14ac:dyDescent="0.25">
      <c r="A123" s="32"/>
      <c r="B123" s="32"/>
      <c r="C123" s="32"/>
    </row>
    <row r="124" spans="1:3" ht="14.25" customHeight="1" x14ac:dyDescent="0.25">
      <c r="A124" s="32"/>
      <c r="B124" s="32"/>
      <c r="C124" s="32"/>
    </row>
    <row r="125" spans="1:3" ht="14.25" customHeight="1" x14ac:dyDescent="0.25">
      <c r="A125" s="32"/>
      <c r="B125" s="32"/>
      <c r="C125" s="32"/>
    </row>
    <row r="126" spans="1:3" ht="14.25" customHeight="1" x14ac:dyDescent="0.25">
      <c r="A126" s="32"/>
      <c r="B126" s="32"/>
      <c r="C126" s="32"/>
    </row>
    <row r="127" spans="1:3" ht="14.25" customHeight="1" x14ac:dyDescent="0.25">
      <c r="A127" s="32"/>
      <c r="B127" s="32"/>
      <c r="C127" s="32"/>
    </row>
    <row r="128" spans="1:3" ht="14.25" customHeight="1" x14ac:dyDescent="0.25">
      <c r="A128" s="32"/>
      <c r="B128" s="32"/>
      <c r="C128" s="32"/>
    </row>
    <row r="129" spans="1:3" ht="14.25" customHeight="1" x14ac:dyDescent="0.25">
      <c r="A129" s="32"/>
      <c r="B129" s="32"/>
      <c r="C129" s="32"/>
    </row>
    <row r="130" spans="1:3" ht="14.25" customHeight="1" x14ac:dyDescent="0.25">
      <c r="A130" s="32"/>
      <c r="B130" s="32"/>
      <c r="C130" s="32"/>
    </row>
    <row r="131" spans="1:3" ht="14.25" customHeight="1" x14ac:dyDescent="0.25">
      <c r="A131" s="32"/>
      <c r="B131" s="32"/>
      <c r="C131" s="32"/>
    </row>
    <row r="132" spans="1:3" ht="14.25" customHeight="1" x14ac:dyDescent="0.25">
      <c r="A132" s="32"/>
      <c r="B132" s="32"/>
      <c r="C132" s="32"/>
    </row>
    <row r="133" spans="1:3" ht="14.25" customHeight="1" x14ac:dyDescent="0.25">
      <c r="A133" s="32"/>
      <c r="B133" s="32"/>
      <c r="C133" s="32"/>
    </row>
    <row r="134" spans="1:3" ht="14.25" customHeight="1" x14ac:dyDescent="0.25">
      <c r="A134" s="32"/>
      <c r="B134" s="32"/>
      <c r="C134" s="32"/>
    </row>
    <row r="135" spans="1:3" ht="14.25" customHeight="1" x14ac:dyDescent="0.25">
      <c r="A135" s="32"/>
      <c r="B135" s="32"/>
      <c r="C135" s="32"/>
    </row>
    <row r="136" spans="1:3" ht="14.25" customHeight="1" x14ac:dyDescent="0.25">
      <c r="A136" s="32"/>
      <c r="B136" s="32"/>
      <c r="C136" s="32"/>
    </row>
    <row r="137" spans="1:3" ht="14.25" customHeight="1" x14ac:dyDescent="0.25">
      <c r="A137" s="32"/>
      <c r="B137" s="32"/>
      <c r="C137" s="32"/>
    </row>
    <row r="138" spans="1:3" ht="14.25" customHeight="1" x14ac:dyDescent="0.25">
      <c r="A138" s="32"/>
      <c r="B138" s="32"/>
      <c r="C138" s="32"/>
    </row>
    <row r="139" spans="1:3" ht="14.25" customHeight="1" x14ac:dyDescent="0.25">
      <c r="A139" s="32"/>
      <c r="B139" s="32"/>
      <c r="C139" s="32"/>
    </row>
    <row r="140" spans="1:3" ht="14.25" customHeight="1" x14ac:dyDescent="0.25">
      <c r="A140" s="32"/>
      <c r="B140" s="32"/>
      <c r="C140" s="32"/>
    </row>
    <row r="141" spans="1:3" ht="14.25" customHeight="1" x14ac:dyDescent="0.25">
      <c r="A141" s="32"/>
      <c r="B141" s="32"/>
      <c r="C141" s="32"/>
    </row>
    <row r="142" spans="1:3" ht="14.25" customHeight="1" x14ac:dyDescent="0.25">
      <c r="A142" s="32"/>
      <c r="B142" s="32"/>
      <c r="C142" s="32"/>
    </row>
    <row r="143" spans="1:3" ht="14.25" customHeight="1" x14ac:dyDescent="0.25">
      <c r="A143" s="32"/>
      <c r="B143" s="32"/>
      <c r="C143" s="32"/>
    </row>
    <row r="144" spans="1:3" ht="14.25" customHeight="1" x14ac:dyDescent="0.25">
      <c r="A144" s="32"/>
      <c r="B144" s="32"/>
      <c r="C144" s="32"/>
    </row>
    <row r="145" spans="1:3" ht="14.25" customHeight="1" x14ac:dyDescent="0.25">
      <c r="A145" s="32"/>
      <c r="B145" s="32"/>
      <c r="C145" s="32"/>
    </row>
    <row r="146" spans="1:3" ht="14.25" customHeight="1" x14ac:dyDescent="0.25">
      <c r="A146" s="32"/>
      <c r="B146" s="32"/>
      <c r="C146" s="32"/>
    </row>
    <row r="147" spans="1:3" ht="14.25" customHeight="1" x14ac:dyDescent="0.25">
      <c r="A147" s="32"/>
      <c r="B147" s="32"/>
      <c r="C147" s="32"/>
    </row>
    <row r="148" spans="1:3" ht="14.25" customHeight="1" x14ac:dyDescent="0.25">
      <c r="A148" s="32"/>
      <c r="B148" s="32"/>
      <c r="C148" s="32"/>
    </row>
    <row r="149" spans="1:3" ht="14.25" customHeight="1" x14ac:dyDescent="0.25">
      <c r="A149" s="32"/>
      <c r="B149" s="32"/>
      <c r="C149" s="32"/>
    </row>
    <row r="150" spans="1:3" ht="14.25" customHeight="1" x14ac:dyDescent="0.25">
      <c r="A150" s="32"/>
      <c r="B150" s="32"/>
      <c r="C150" s="32"/>
    </row>
    <row r="151" spans="1:3" ht="14.25" customHeight="1" x14ac:dyDescent="0.25">
      <c r="A151" s="32"/>
      <c r="B151" s="32"/>
      <c r="C151" s="32"/>
    </row>
  </sheetData>
  <mergeCells count="10">
    <mergeCell ref="D2:P2"/>
    <mergeCell ref="D3:P3"/>
    <mergeCell ref="D4:P4"/>
    <mergeCell ref="D5:G5"/>
    <mergeCell ref="H25:H26"/>
    <mergeCell ref="H15:H16"/>
    <mergeCell ref="I15:I16"/>
    <mergeCell ref="I24:O26"/>
    <mergeCell ref="I20:N21"/>
    <mergeCell ref="I22:N23"/>
  </mergeCells>
  <hyperlinks>
    <hyperlink ref="I5" location="'Diagrama de dispersão'!A1" display="Diagrama de dispersao " xr:uid="{00000000-0004-0000-0200-000000000000}"/>
    <hyperlink ref="K5" location="'Coeficiente de correlação'!A1" display="Coeficiente de correlação" xr:uid="{00000000-0004-0000-0200-000001000000}"/>
    <hyperlink ref="M5" location="'Coeficiente de determinação'!A1" display="Coeficiente de determinação" xr:uid="{00000000-0004-0000-0200-000002000000}"/>
  </hyperlink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859"/>
  <sheetViews>
    <sheetView workbookViewId="0">
      <selection activeCell="E20" sqref="E20"/>
    </sheetView>
  </sheetViews>
  <sheetFormatPr defaultColWidth="12.28515625" defaultRowHeight="14.25" customHeight="1" x14ac:dyDescent="0.25"/>
  <cols>
    <col min="1" max="2" width="2" style="31" customWidth="1"/>
    <col min="3" max="3" width="7.7109375" style="32" customWidth="1"/>
    <col min="4" max="4" width="8" style="32" customWidth="1"/>
    <col min="5" max="5" width="10.140625" style="32" customWidth="1"/>
    <col min="6" max="10" width="12.28515625" style="32"/>
    <col min="11" max="11" width="10" style="32" customWidth="1"/>
    <col min="12" max="12" width="11.140625" style="32" customWidth="1"/>
    <col min="13" max="13" width="11" style="32" customWidth="1"/>
    <col min="15" max="15" width="7.5703125" style="32" customWidth="1"/>
    <col min="16" max="16" width="1.42578125" style="31" customWidth="1"/>
    <col min="17" max="18" width="1.42578125" style="32" customWidth="1"/>
    <col min="19" max="19" width="3.140625" style="32" customWidth="1"/>
    <col min="20" max="20" width="1.28515625" style="32" customWidth="1"/>
    <col min="21" max="16384" width="12.28515625" style="32"/>
  </cols>
  <sheetData>
    <row r="1" spans="1:38" s="29" customFormat="1" ht="14.25" customHeight="1" x14ac:dyDescent="0.25">
      <c r="C1" s="43" t="str">
        <f>IF(Inicio!D6&lt;&gt;"","", CONCATENATE(Inicio!D4,"   Por favor coloque teu Rg da Unijuí  no início! "))</f>
        <v/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15.75" customHeight="1" x14ac:dyDescent="0.25">
      <c r="B2" s="32"/>
      <c r="C2" s="207" t="s">
        <v>52</v>
      </c>
      <c r="D2" s="207"/>
      <c r="E2" s="207"/>
      <c r="F2" s="207"/>
      <c r="G2" s="207"/>
      <c r="H2" s="207"/>
      <c r="I2" s="207"/>
      <c r="J2" s="207"/>
      <c r="K2" s="207"/>
      <c r="L2" s="33"/>
      <c r="M2" s="33"/>
      <c r="N2" s="2"/>
      <c r="P2" s="32"/>
      <c r="T2" s="29"/>
    </row>
    <row r="3" spans="1:38" ht="17.25" customHeight="1" x14ac:dyDescent="0.25">
      <c r="B3" s="32"/>
      <c r="C3" s="209" t="s">
        <v>43</v>
      </c>
      <c r="D3" s="209"/>
      <c r="E3" s="209"/>
      <c r="F3" s="209"/>
      <c r="G3" s="209"/>
      <c r="H3" s="209"/>
      <c r="I3" s="209"/>
      <c r="J3" s="209"/>
      <c r="K3" s="209"/>
      <c r="N3" s="2"/>
      <c r="P3" s="32"/>
      <c r="T3" s="29"/>
    </row>
    <row r="4" spans="1:38" ht="35.25" customHeight="1" thickBot="1" x14ac:dyDescent="0.3">
      <c r="B4" s="32"/>
      <c r="C4" s="210" t="s">
        <v>56</v>
      </c>
      <c r="D4" s="210"/>
      <c r="E4" s="210"/>
      <c r="F4" s="210"/>
      <c r="G4" s="210"/>
      <c r="H4" s="210"/>
      <c r="I4" s="210"/>
      <c r="J4" s="210"/>
      <c r="K4" s="210"/>
      <c r="L4" s="8"/>
      <c r="M4" s="8"/>
      <c r="N4" s="2"/>
      <c r="O4" s="34"/>
      <c r="P4" s="2"/>
      <c r="Q4" s="34"/>
      <c r="R4" s="34"/>
      <c r="S4" s="34"/>
      <c r="T4" s="29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8" ht="42" customHeight="1" thickBot="1" x14ac:dyDescent="0.3">
      <c r="B5" s="32"/>
      <c r="C5" s="125" t="s">
        <v>6</v>
      </c>
      <c r="D5" s="126" t="s">
        <v>42</v>
      </c>
      <c r="E5" s="127" t="s">
        <v>46</v>
      </c>
      <c r="F5" s="16"/>
      <c r="G5" s="17"/>
      <c r="H5" s="13"/>
      <c r="I5" s="24"/>
      <c r="J5" s="13"/>
      <c r="K5" s="9"/>
      <c r="L5" s="8"/>
      <c r="M5" s="225" t="s">
        <v>45</v>
      </c>
      <c r="N5" s="226"/>
      <c r="O5" s="226"/>
      <c r="P5" s="226"/>
      <c r="Q5" s="226"/>
      <c r="R5" s="227"/>
      <c r="S5" s="34"/>
      <c r="T5" s="29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8" ht="12.75" customHeight="1" x14ac:dyDescent="0.25">
      <c r="B6" s="32"/>
      <c r="C6" s="128">
        <v>1</v>
      </c>
      <c r="D6" s="129">
        <f>150+LEFT(Inicio!P$1,1)</f>
        <v>152</v>
      </c>
      <c r="E6" s="129">
        <f>Inicio!P$4+D6-100</f>
        <v>56</v>
      </c>
      <c r="F6" s="16"/>
      <c r="G6" s="17"/>
      <c r="H6" s="13"/>
      <c r="I6" s="24"/>
      <c r="J6" s="13"/>
      <c r="K6" s="9"/>
      <c r="L6" s="8"/>
      <c r="M6" s="228"/>
      <c r="N6" s="229"/>
      <c r="O6" s="229"/>
      <c r="P6" s="229"/>
      <c r="Q6" s="229"/>
      <c r="R6" s="230"/>
      <c r="S6" s="34"/>
      <c r="T6" s="29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8" ht="12.75" customHeight="1" x14ac:dyDescent="0.25">
      <c r="B7" s="32"/>
      <c r="C7" s="128">
        <v>2</v>
      </c>
      <c r="D7" s="129">
        <f>D6+5</f>
        <v>157</v>
      </c>
      <c r="E7" s="129">
        <f>Inicio!P$4+D7-100</f>
        <v>61</v>
      </c>
      <c r="F7" s="16"/>
      <c r="G7" s="17"/>
      <c r="H7" s="13"/>
      <c r="I7" s="24"/>
      <c r="J7" s="13"/>
      <c r="K7" s="9"/>
      <c r="L7" s="8"/>
      <c r="M7" s="228"/>
      <c r="N7" s="229"/>
      <c r="O7" s="229"/>
      <c r="P7" s="229"/>
      <c r="Q7" s="229"/>
      <c r="R7" s="230"/>
      <c r="S7" s="34"/>
      <c r="T7" s="29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8" ht="12.75" customHeight="1" thickBot="1" x14ac:dyDescent="0.3">
      <c r="B8" s="32"/>
      <c r="C8" s="128">
        <v>3</v>
      </c>
      <c r="D8" s="129">
        <f>D7+3</f>
        <v>160</v>
      </c>
      <c r="E8" s="129">
        <f>E7</f>
        <v>61</v>
      </c>
      <c r="F8" s="18"/>
      <c r="G8" s="19"/>
      <c r="H8" s="9"/>
      <c r="I8" s="20"/>
      <c r="J8" s="20"/>
      <c r="K8" s="9"/>
      <c r="L8" s="8"/>
      <c r="M8" s="231"/>
      <c r="N8" s="232"/>
      <c r="O8" s="232"/>
      <c r="P8" s="232"/>
      <c r="Q8" s="232"/>
      <c r="R8" s="233"/>
      <c r="S8" s="34"/>
      <c r="T8" s="29"/>
      <c r="U8" s="35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8" ht="12.75" customHeight="1" x14ac:dyDescent="0.25">
      <c r="B9" s="32"/>
      <c r="C9" s="128">
        <v>4</v>
      </c>
      <c r="D9" s="129">
        <f>D8</f>
        <v>160</v>
      </c>
      <c r="E9" s="129">
        <f>Inicio!P$4+D9-100+10</f>
        <v>74</v>
      </c>
      <c r="F9" s="21"/>
      <c r="G9" s="21"/>
      <c r="H9" s="9"/>
      <c r="I9" s="22"/>
      <c r="J9" s="9"/>
      <c r="M9" s="34"/>
      <c r="N9" s="2"/>
      <c r="O9" s="34"/>
      <c r="P9" s="34"/>
      <c r="Q9" s="34"/>
      <c r="R9" s="34"/>
      <c r="S9" s="34"/>
      <c r="T9" s="29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1:38" ht="12.75" customHeight="1" x14ac:dyDescent="0.25">
      <c r="B10" s="32"/>
      <c r="C10" s="128">
        <v>5</v>
      </c>
      <c r="D10" s="129">
        <f>D9+4</f>
        <v>164</v>
      </c>
      <c r="E10" s="129">
        <f>Inicio!P$4+D10-100</f>
        <v>68</v>
      </c>
      <c r="F10" s="9"/>
      <c r="G10" s="9"/>
      <c r="H10" s="9"/>
      <c r="I10" s="9"/>
      <c r="J10" s="9"/>
      <c r="M10" s="30"/>
      <c r="N10" s="2"/>
      <c r="O10" s="30"/>
      <c r="P10" s="30"/>
      <c r="Q10" s="30"/>
      <c r="R10" s="30"/>
      <c r="S10" s="34"/>
      <c r="T10" s="29"/>
      <c r="U10" s="30"/>
      <c r="V10" s="30"/>
    </row>
    <row r="11" spans="1:38" ht="12.75" customHeight="1" x14ac:dyDescent="0.25">
      <c r="B11" s="32"/>
      <c r="C11" s="128">
        <v>6</v>
      </c>
      <c r="D11" s="129">
        <f>D10</f>
        <v>164</v>
      </c>
      <c r="E11" s="129">
        <f>Inicio!P$4+D11-100+10</f>
        <v>78</v>
      </c>
      <c r="F11" s="9"/>
      <c r="G11" s="9"/>
      <c r="H11" s="23"/>
      <c r="I11" s="9"/>
      <c r="J11" s="9"/>
      <c r="M11" s="30"/>
      <c r="N11" s="2"/>
      <c r="O11" s="30"/>
      <c r="P11" s="30"/>
      <c r="Q11" s="30"/>
      <c r="R11" s="30"/>
      <c r="S11" s="34"/>
      <c r="T11" s="29"/>
      <c r="U11" s="30"/>
      <c r="V11" s="30"/>
    </row>
    <row r="12" spans="1:38" ht="12.75" customHeight="1" x14ac:dyDescent="0.25">
      <c r="B12" s="32"/>
      <c r="C12" s="128">
        <v>7</v>
      </c>
      <c r="D12" s="129">
        <f>D11+RIGHT(Inicio!P$1,1)</f>
        <v>166</v>
      </c>
      <c r="E12" s="129">
        <f>Inicio!P$4+D12-100</f>
        <v>70</v>
      </c>
      <c r="F12" s="24"/>
      <c r="G12" s="206"/>
      <c r="H12" s="2"/>
      <c r="I12" s="36"/>
      <c r="J12" s="9"/>
      <c r="M12" s="30"/>
      <c r="N12" s="2"/>
      <c r="O12" s="30"/>
      <c r="P12" s="30"/>
      <c r="Q12" s="30"/>
      <c r="R12" s="30"/>
      <c r="S12" s="34"/>
      <c r="T12" s="29"/>
      <c r="U12" s="30"/>
      <c r="V12" s="30"/>
    </row>
    <row r="13" spans="1:38" ht="12.75" customHeight="1" x14ac:dyDescent="0.25">
      <c r="B13" s="32"/>
      <c r="C13" s="128">
        <v>8</v>
      </c>
      <c r="D13" s="129">
        <f>D12</f>
        <v>166</v>
      </c>
      <c r="E13" s="129">
        <f>Inicio!P$4+D13-100+20</f>
        <v>90</v>
      </c>
      <c r="F13" s="26"/>
      <c r="G13" s="206"/>
      <c r="H13" s="9"/>
      <c r="I13" s="36"/>
      <c r="J13" s="9"/>
      <c r="N13" s="2"/>
      <c r="P13" s="32"/>
      <c r="T13" s="29"/>
    </row>
    <row r="14" spans="1:38" ht="12.75" customHeight="1" x14ac:dyDescent="0.25">
      <c r="B14" s="32"/>
      <c r="C14" s="128">
        <v>9</v>
      </c>
      <c r="D14" s="129">
        <f>D13+1</f>
        <v>167</v>
      </c>
      <c r="E14" s="129">
        <f>Inicio!P$4+D14-100</f>
        <v>71</v>
      </c>
      <c r="F14" s="9"/>
      <c r="G14" s="9"/>
      <c r="H14" s="9"/>
      <c r="I14" s="9"/>
      <c r="J14" s="9"/>
      <c r="N14" s="2"/>
      <c r="P14" s="32"/>
      <c r="T14" s="29"/>
    </row>
    <row r="15" spans="1:38" s="5" customFormat="1" ht="12.75" customHeight="1" x14ac:dyDescent="0.25">
      <c r="A15" s="37"/>
      <c r="C15" s="128">
        <v>10</v>
      </c>
      <c r="D15" s="129">
        <f t="shared" ref="D15:D17" si="0">D14+1</f>
        <v>168</v>
      </c>
      <c r="E15" s="129">
        <f>Inicio!P$4+D15-100-5</f>
        <v>67</v>
      </c>
      <c r="F15" s="27"/>
      <c r="G15" s="204"/>
      <c r="H15" s="208"/>
      <c r="I15" s="23"/>
      <c r="J15" s="10"/>
      <c r="T15" s="29"/>
    </row>
    <row r="16" spans="1:38" ht="12.75" customHeight="1" x14ac:dyDescent="0.25">
      <c r="B16" s="32"/>
      <c r="C16" s="128">
        <v>11</v>
      </c>
      <c r="D16" s="129">
        <f t="shared" si="0"/>
        <v>169</v>
      </c>
      <c r="E16" s="129">
        <f>Inicio!P$4+D16-100</f>
        <v>73</v>
      </c>
      <c r="F16" s="26"/>
      <c r="G16" s="204"/>
      <c r="H16" s="208"/>
      <c r="I16" s="10"/>
      <c r="J16" s="9"/>
      <c r="N16" s="2"/>
      <c r="O16" s="2"/>
      <c r="P16" s="32"/>
      <c r="T16" s="29"/>
    </row>
    <row r="17" spans="1:20" ht="12.75" customHeight="1" x14ac:dyDescent="0.25">
      <c r="B17" s="32"/>
      <c r="C17" s="128">
        <v>12</v>
      </c>
      <c r="D17" s="129">
        <f t="shared" si="0"/>
        <v>170</v>
      </c>
      <c r="E17" s="129">
        <f>Inicio!P$4+D17-100-9</f>
        <v>65</v>
      </c>
      <c r="F17" s="26"/>
      <c r="G17" s="10"/>
      <c r="H17" s="13"/>
      <c r="I17" s="10"/>
      <c r="J17" s="9"/>
      <c r="N17" s="2"/>
      <c r="O17" s="2"/>
      <c r="P17" s="32"/>
      <c r="T17" s="29"/>
    </row>
    <row r="18" spans="1:20" s="5" customFormat="1" ht="12.75" customHeight="1" x14ac:dyDescent="0.25">
      <c r="A18" s="37"/>
      <c r="C18" s="128">
        <v>13</v>
      </c>
      <c r="D18" s="129">
        <f>D17</f>
        <v>170</v>
      </c>
      <c r="E18" s="129">
        <f>Inicio!P$4+D18-100</f>
        <v>74</v>
      </c>
      <c r="F18" s="10"/>
      <c r="G18" s="10"/>
      <c r="H18" s="10"/>
      <c r="I18" s="10"/>
      <c r="J18" s="10"/>
      <c r="T18" s="29"/>
    </row>
    <row r="19" spans="1:20" ht="12.75" customHeight="1" x14ac:dyDescent="0.25">
      <c r="B19" s="32"/>
      <c r="C19" s="128">
        <v>14</v>
      </c>
      <c r="D19" s="129">
        <f>D18</f>
        <v>170</v>
      </c>
      <c r="E19" s="129">
        <f>Inicio!P$4+D19-100</f>
        <v>74</v>
      </c>
      <c r="F19" s="9"/>
      <c r="G19" s="9"/>
      <c r="H19" s="9"/>
      <c r="I19" s="9"/>
      <c r="J19" s="9"/>
      <c r="L19" s="2"/>
      <c r="N19" s="2"/>
      <c r="P19" s="32"/>
      <c r="T19" s="29"/>
    </row>
    <row r="20" spans="1:20" ht="12.75" customHeight="1" thickBot="1" x14ac:dyDescent="0.3">
      <c r="B20" s="32"/>
      <c r="C20" s="128">
        <v>15</v>
      </c>
      <c r="D20" s="129">
        <v>175</v>
      </c>
      <c r="E20" s="129">
        <f>Inicio!P$4+D20-100-7</f>
        <v>72</v>
      </c>
      <c r="F20" s="13"/>
      <c r="G20" s="9"/>
      <c r="H20" s="14"/>
      <c r="I20" s="23"/>
      <c r="J20" s="9"/>
      <c r="N20" s="2"/>
      <c r="P20" s="32"/>
      <c r="T20" s="29"/>
    </row>
    <row r="21" spans="1:20" ht="12.75" customHeight="1" x14ac:dyDescent="0.25">
      <c r="B21" s="32"/>
      <c r="C21" s="128">
        <v>16</v>
      </c>
      <c r="D21" s="129">
        <f>D20+1</f>
        <v>176</v>
      </c>
      <c r="E21" s="129">
        <f>Inicio!P$4+D21-100</f>
        <v>80</v>
      </c>
      <c r="F21" s="138"/>
      <c r="G21" s="138"/>
      <c r="H21" s="9"/>
      <c r="I21" s="9"/>
      <c r="J21" s="9"/>
      <c r="N21" s="223"/>
      <c r="O21" s="2"/>
      <c r="P21" s="32"/>
      <c r="T21" s="29"/>
    </row>
    <row r="22" spans="1:20" s="39" customFormat="1" ht="12.75" customHeight="1" thickBot="1" x14ac:dyDescent="0.3">
      <c r="A22" s="38"/>
      <c r="C22" s="128">
        <v>17</v>
      </c>
      <c r="D22" s="129">
        <f t="shared" ref="D22:D25" si="1">D21+1</f>
        <v>177</v>
      </c>
      <c r="E22" s="129">
        <f>Inicio!P$4+D22-100</f>
        <v>81</v>
      </c>
      <c r="F22" s="140" t="s">
        <v>47</v>
      </c>
      <c r="G22" s="23"/>
      <c r="H22" s="40"/>
      <c r="I22" s="24">
        <f>CORREL(D6:D25,E6:E25)</f>
        <v>0.63369304901879608</v>
      </c>
      <c r="J22" s="139" t="s">
        <v>51</v>
      </c>
      <c r="N22" s="224"/>
      <c r="T22" s="29"/>
    </row>
    <row r="23" spans="1:20" ht="12.75" customHeight="1" x14ac:dyDescent="0.25">
      <c r="B23" s="32"/>
      <c r="C23" s="128">
        <v>18</v>
      </c>
      <c r="D23" s="129">
        <f t="shared" si="1"/>
        <v>178</v>
      </c>
      <c r="E23" s="129">
        <f>Inicio!P$4+D23-100+15</f>
        <v>97</v>
      </c>
      <c r="F23" s="234" t="s">
        <v>49</v>
      </c>
      <c r="G23" s="235"/>
      <c r="H23" s="235"/>
      <c r="I23" s="235"/>
      <c r="J23" s="235"/>
      <c r="K23" s="235"/>
      <c r="L23" s="235"/>
      <c r="M23" s="235"/>
      <c r="N23" s="235"/>
      <c r="O23" s="236"/>
      <c r="P23" s="32"/>
      <c r="T23" s="29"/>
    </row>
    <row r="24" spans="1:20" ht="15.75" customHeight="1" thickBot="1" x14ac:dyDescent="0.3">
      <c r="B24" s="32"/>
      <c r="C24" s="128">
        <v>19</v>
      </c>
      <c r="D24" s="129">
        <f t="shared" si="1"/>
        <v>179</v>
      </c>
      <c r="E24" s="129">
        <f>Inicio!P$4+D19-100</f>
        <v>74</v>
      </c>
      <c r="F24" s="237"/>
      <c r="G24" s="238"/>
      <c r="H24" s="238"/>
      <c r="I24" s="238"/>
      <c r="J24" s="238"/>
      <c r="K24" s="238"/>
      <c r="L24" s="238"/>
      <c r="M24" s="238"/>
      <c r="N24" s="238"/>
      <c r="O24" s="239"/>
      <c r="P24" s="32"/>
      <c r="T24" s="29"/>
    </row>
    <row r="25" spans="1:20" ht="15.75" customHeight="1" thickBot="1" x14ac:dyDescent="0.3">
      <c r="B25" s="32"/>
      <c r="C25" s="130">
        <v>20</v>
      </c>
      <c r="D25" s="131">
        <f t="shared" si="1"/>
        <v>180</v>
      </c>
      <c r="E25" s="131">
        <f>Inicio!P$4+D25-100-6</f>
        <v>78</v>
      </c>
      <c r="F25" s="132"/>
      <c r="G25" s="133"/>
      <c r="N25" s="2"/>
      <c r="P25" s="32"/>
      <c r="T25" s="29"/>
    </row>
    <row r="26" spans="1:20" ht="20.25" customHeight="1" thickBot="1" x14ac:dyDescent="0.3">
      <c r="B26" s="32"/>
      <c r="C26" s="49" t="s">
        <v>7</v>
      </c>
      <c r="D26" s="48"/>
      <c r="E26" s="48"/>
      <c r="F26" s="7" t="s">
        <v>48</v>
      </c>
      <c r="I26" s="141">
        <f>I22^2</f>
        <v>0.40156688037473831</v>
      </c>
      <c r="J26" s="7" t="str">
        <f>J22</f>
        <v>Obtenha o valor anterior com o comando do Excel</v>
      </c>
      <c r="N26" s="168"/>
      <c r="P26" s="32"/>
      <c r="T26" s="29"/>
    </row>
    <row r="27" spans="1:20" ht="15" x14ac:dyDescent="0.25">
      <c r="B27" s="32"/>
      <c r="F27" s="217" t="s">
        <v>64</v>
      </c>
      <c r="G27" s="218"/>
      <c r="H27" s="218"/>
      <c r="I27" s="218"/>
      <c r="J27" s="218"/>
      <c r="K27" s="218"/>
      <c r="L27" s="218"/>
      <c r="M27" s="218"/>
      <c r="N27" s="218"/>
      <c r="O27" s="219"/>
      <c r="P27" s="32"/>
      <c r="T27" s="29"/>
    </row>
    <row r="28" spans="1:20" ht="15.75" thickBot="1" x14ac:dyDescent="0.3">
      <c r="B28" s="32"/>
      <c r="F28" s="220"/>
      <c r="G28" s="221"/>
      <c r="H28" s="221"/>
      <c r="I28" s="221"/>
      <c r="J28" s="221"/>
      <c r="K28" s="221"/>
      <c r="L28" s="221"/>
      <c r="M28" s="221"/>
      <c r="N28" s="221"/>
      <c r="O28" s="222"/>
      <c r="P28" s="32"/>
      <c r="T28" s="29"/>
    </row>
    <row r="29" spans="1:20" ht="15" x14ac:dyDescent="0.25">
      <c r="B29" s="32"/>
      <c r="N29" s="2"/>
      <c r="P29" s="32"/>
      <c r="T29" s="29"/>
    </row>
    <row r="30" spans="1:20" ht="15" x14ac:dyDescent="0.25">
      <c r="B30" s="32"/>
      <c r="N30" s="2"/>
      <c r="P30" s="32"/>
      <c r="T30" s="29"/>
    </row>
    <row r="31" spans="1:20" ht="15" x14ac:dyDescent="0.25">
      <c r="B31" s="32"/>
      <c r="N31" s="2"/>
      <c r="P31" s="32"/>
      <c r="T31" s="29"/>
    </row>
    <row r="32" spans="1:20" ht="15" x14ac:dyDescent="0.25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Q32" s="31"/>
      <c r="R32" s="31"/>
      <c r="S32" s="31"/>
      <c r="T32" s="29"/>
    </row>
    <row r="33" spans="1:16" s="32" customFormat="1" ht="15" x14ac:dyDescent="0.25">
      <c r="N33" s="2"/>
    </row>
    <row r="34" spans="1:16" ht="15" x14ac:dyDescent="0.25">
      <c r="A34" s="32"/>
      <c r="B34" s="32"/>
      <c r="I34" s="8"/>
      <c r="J34" s="8"/>
      <c r="N34" s="2"/>
      <c r="P34" s="32"/>
    </row>
    <row r="35" spans="1:16" ht="15" x14ac:dyDescent="0.25">
      <c r="A35" s="32"/>
      <c r="B35" s="32"/>
      <c r="I35" s="4"/>
      <c r="J35" s="28"/>
      <c r="N35" s="2"/>
      <c r="P35" s="32"/>
    </row>
    <row r="36" spans="1:16" ht="15" x14ac:dyDescent="0.25">
      <c r="A36" s="32"/>
      <c r="B36" s="32"/>
      <c r="I36" s="8"/>
      <c r="J36" s="8"/>
      <c r="N36" s="2"/>
      <c r="P36" s="32"/>
    </row>
    <row r="37" spans="1:16" s="32" customFormat="1" ht="15" x14ac:dyDescent="0.25">
      <c r="N37" s="2"/>
    </row>
    <row r="38" spans="1:16" s="32" customFormat="1" ht="15" x14ac:dyDescent="0.25">
      <c r="N38" s="2"/>
    </row>
    <row r="39" spans="1:16" s="32" customFormat="1" ht="15" x14ac:dyDescent="0.25">
      <c r="N39" s="2"/>
    </row>
    <row r="40" spans="1:16" s="32" customFormat="1" ht="15" x14ac:dyDescent="0.25">
      <c r="N40" s="2"/>
    </row>
    <row r="41" spans="1:16" s="32" customFormat="1" ht="15" x14ac:dyDescent="0.25">
      <c r="N41" s="2"/>
    </row>
    <row r="42" spans="1:16" s="32" customFormat="1" ht="15" x14ac:dyDescent="0.25">
      <c r="N42" s="2"/>
    </row>
    <row r="43" spans="1:16" s="32" customFormat="1" ht="15" x14ac:dyDescent="0.25">
      <c r="N43" s="2"/>
    </row>
    <row r="44" spans="1:16" s="32" customFormat="1" ht="15" x14ac:dyDescent="0.25">
      <c r="N44" s="2"/>
    </row>
    <row r="45" spans="1:16" s="32" customFormat="1" ht="15" x14ac:dyDescent="0.25">
      <c r="N45" s="2"/>
    </row>
    <row r="46" spans="1:16" s="32" customFormat="1" ht="15" x14ac:dyDescent="0.25">
      <c r="N46" s="2"/>
    </row>
    <row r="47" spans="1:16" s="32" customFormat="1" ht="15" x14ac:dyDescent="0.25">
      <c r="N47" s="2"/>
    </row>
    <row r="48" spans="1:16" s="32" customFormat="1" ht="15" x14ac:dyDescent="0.25">
      <c r="N48" s="2"/>
    </row>
    <row r="49" spans="14:14" s="32" customFormat="1" ht="15" x14ac:dyDescent="0.25">
      <c r="N49" s="2"/>
    </row>
    <row r="50" spans="14:14" s="32" customFormat="1" ht="15" x14ac:dyDescent="0.25">
      <c r="N50" s="2"/>
    </row>
    <row r="51" spans="14:14" s="32" customFormat="1" ht="15" x14ac:dyDescent="0.25">
      <c r="N51" s="2"/>
    </row>
    <row r="52" spans="14:14" s="32" customFormat="1" ht="15" x14ac:dyDescent="0.25">
      <c r="N52" s="2"/>
    </row>
    <row r="53" spans="14:14" s="32" customFormat="1" ht="15" x14ac:dyDescent="0.25">
      <c r="N53" s="2"/>
    </row>
    <row r="54" spans="14:14" s="32" customFormat="1" ht="15" x14ac:dyDescent="0.25">
      <c r="N54" s="2"/>
    </row>
    <row r="55" spans="14:14" s="32" customFormat="1" ht="15" x14ac:dyDescent="0.25">
      <c r="N55" s="2"/>
    </row>
    <row r="56" spans="14:14" s="32" customFormat="1" ht="15" x14ac:dyDescent="0.25">
      <c r="N56" s="2"/>
    </row>
    <row r="57" spans="14:14" s="32" customFormat="1" ht="15" x14ac:dyDescent="0.25">
      <c r="N57" s="2"/>
    </row>
    <row r="58" spans="14:14" s="32" customFormat="1" ht="15" x14ac:dyDescent="0.25">
      <c r="N58" s="2"/>
    </row>
    <row r="59" spans="14:14" s="32" customFormat="1" ht="15" x14ac:dyDescent="0.25">
      <c r="N59" s="2"/>
    </row>
    <row r="60" spans="14:14" s="32" customFormat="1" ht="15" x14ac:dyDescent="0.25">
      <c r="N60" s="2"/>
    </row>
    <row r="61" spans="14:14" s="32" customFormat="1" ht="15" x14ac:dyDescent="0.25">
      <c r="N61" s="2"/>
    </row>
    <row r="62" spans="14:14" s="32" customFormat="1" ht="15" x14ac:dyDescent="0.25">
      <c r="N62" s="2"/>
    </row>
    <row r="63" spans="14:14" s="32" customFormat="1" ht="15" x14ac:dyDescent="0.25">
      <c r="N63" s="2"/>
    </row>
    <row r="64" spans="14:14" s="32" customFormat="1" ht="15" x14ac:dyDescent="0.25">
      <c r="N64" s="2"/>
    </row>
    <row r="65" spans="14:14" s="32" customFormat="1" ht="15" x14ac:dyDescent="0.25">
      <c r="N65" s="2"/>
    </row>
    <row r="66" spans="14:14" s="32" customFormat="1" ht="15" x14ac:dyDescent="0.25">
      <c r="N66" s="2"/>
    </row>
    <row r="67" spans="14:14" s="32" customFormat="1" ht="15" x14ac:dyDescent="0.25">
      <c r="N67" s="2"/>
    </row>
    <row r="68" spans="14:14" s="32" customFormat="1" ht="15" x14ac:dyDescent="0.25">
      <c r="N68" s="2"/>
    </row>
    <row r="69" spans="14:14" s="32" customFormat="1" ht="15" x14ac:dyDescent="0.25">
      <c r="N69" s="2"/>
    </row>
    <row r="70" spans="14:14" s="32" customFormat="1" ht="15" x14ac:dyDescent="0.25">
      <c r="N70" s="2"/>
    </row>
    <row r="71" spans="14:14" s="32" customFormat="1" ht="15" x14ac:dyDescent="0.25">
      <c r="N71" s="2"/>
    </row>
    <row r="72" spans="14:14" s="32" customFormat="1" ht="15" x14ac:dyDescent="0.25">
      <c r="N72" s="2"/>
    </row>
    <row r="73" spans="14:14" s="32" customFormat="1" ht="15" x14ac:dyDescent="0.25">
      <c r="N73" s="2"/>
    </row>
    <row r="74" spans="14:14" s="32" customFormat="1" ht="15" x14ac:dyDescent="0.25">
      <c r="N74" s="2"/>
    </row>
    <row r="75" spans="14:14" s="32" customFormat="1" ht="15" x14ac:dyDescent="0.25">
      <c r="N75" s="2"/>
    </row>
    <row r="76" spans="14:14" s="32" customFormat="1" ht="15" x14ac:dyDescent="0.25">
      <c r="N76" s="2"/>
    </row>
    <row r="77" spans="14:14" s="32" customFormat="1" ht="15" x14ac:dyDescent="0.25">
      <c r="N77" s="2"/>
    </row>
    <row r="78" spans="14:14" s="32" customFormat="1" ht="15" x14ac:dyDescent="0.25">
      <c r="N78" s="2"/>
    </row>
    <row r="79" spans="14:14" s="32" customFormat="1" ht="15" x14ac:dyDescent="0.25">
      <c r="N79" s="2"/>
    </row>
    <row r="80" spans="14:14" s="32" customFormat="1" ht="15" x14ac:dyDescent="0.25">
      <c r="N80" s="2"/>
    </row>
    <row r="81" spans="14:14" s="32" customFormat="1" ht="15" x14ac:dyDescent="0.25">
      <c r="N81" s="2"/>
    </row>
    <row r="82" spans="14:14" s="32" customFormat="1" ht="15" x14ac:dyDescent="0.25">
      <c r="N82" s="2"/>
    </row>
    <row r="83" spans="14:14" s="32" customFormat="1" ht="15" x14ac:dyDescent="0.25">
      <c r="N83" s="2"/>
    </row>
    <row r="84" spans="14:14" s="32" customFormat="1" ht="15" x14ac:dyDescent="0.25">
      <c r="N84" s="2"/>
    </row>
    <row r="85" spans="14:14" s="32" customFormat="1" ht="15" x14ac:dyDescent="0.25">
      <c r="N85" s="2"/>
    </row>
    <row r="86" spans="14:14" s="32" customFormat="1" ht="15" x14ac:dyDescent="0.25">
      <c r="N86" s="2"/>
    </row>
    <row r="87" spans="14:14" s="32" customFormat="1" ht="15" x14ac:dyDescent="0.25">
      <c r="N87" s="2"/>
    </row>
    <row r="88" spans="14:14" s="32" customFormat="1" ht="15" x14ac:dyDescent="0.25">
      <c r="N88" s="2"/>
    </row>
    <row r="89" spans="14:14" s="32" customFormat="1" ht="15" x14ac:dyDescent="0.25">
      <c r="N89" s="2"/>
    </row>
    <row r="90" spans="14:14" s="32" customFormat="1" ht="15" x14ac:dyDescent="0.25">
      <c r="N90" s="2"/>
    </row>
    <row r="91" spans="14:14" s="32" customFormat="1" ht="15" x14ac:dyDescent="0.25">
      <c r="N91" s="2"/>
    </row>
    <row r="92" spans="14:14" s="32" customFormat="1" ht="15" x14ac:dyDescent="0.25">
      <c r="N92" s="2"/>
    </row>
    <row r="93" spans="14:14" s="32" customFormat="1" ht="15" x14ac:dyDescent="0.25">
      <c r="N93" s="2"/>
    </row>
    <row r="94" spans="14:14" s="32" customFormat="1" ht="15" x14ac:dyDescent="0.25">
      <c r="N94" s="2"/>
    </row>
    <row r="95" spans="14:14" s="32" customFormat="1" ht="15" x14ac:dyDescent="0.25">
      <c r="N95" s="2"/>
    </row>
    <row r="96" spans="14:14" s="32" customFormat="1" ht="15" x14ac:dyDescent="0.25">
      <c r="N96" s="2"/>
    </row>
    <row r="97" spans="14:14" s="32" customFormat="1" ht="15" x14ac:dyDescent="0.25">
      <c r="N97" s="2"/>
    </row>
    <row r="98" spans="14:14" s="32" customFormat="1" ht="15" x14ac:dyDescent="0.25">
      <c r="N98" s="2"/>
    </row>
    <row r="99" spans="14:14" s="32" customFormat="1" ht="15" x14ac:dyDescent="0.25">
      <c r="N99" s="2"/>
    </row>
    <row r="100" spans="14:14" s="32" customFormat="1" ht="15" x14ac:dyDescent="0.25">
      <c r="N100" s="2"/>
    </row>
    <row r="101" spans="14:14" s="32" customFormat="1" ht="15" x14ac:dyDescent="0.25">
      <c r="N101" s="2"/>
    </row>
    <row r="102" spans="14:14" s="32" customFormat="1" ht="15" x14ac:dyDescent="0.25">
      <c r="N102" s="2"/>
    </row>
    <row r="103" spans="14:14" s="32" customFormat="1" ht="15" x14ac:dyDescent="0.25">
      <c r="N103" s="2"/>
    </row>
    <row r="104" spans="14:14" s="32" customFormat="1" ht="15" x14ac:dyDescent="0.25">
      <c r="N104" s="2"/>
    </row>
    <row r="105" spans="14:14" s="32" customFormat="1" ht="15" x14ac:dyDescent="0.25">
      <c r="N105" s="2"/>
    </row>
    <row r="106" spans="14:14" s="32" customFormat="1" ht="15" x14ac:dyDescent="0.25">
      <c r="N106" s="2"/>
    </row>
    <row r="107" spans="14:14" s="32" customFormat="1" ht="15" x14ac:dyDescent="0.25">
      <c r="N107" s="2"/>
    </row>
    <row r="108" spans="14:14" s="32" customFormat="1" ht="15" x14ac:dyDescent="0.25">
      <c r="N108" s="2"/>
    </row>
    <row r="109" spans="14:14" s="32" customFormat="1" ht="15" x14ac:dyDescent="0.25">
      <c r="N109" s="2"/>
    </row>
    <row r="110" spans="14:14" s="32" customFormat="1" ht="15" x14ac:dyDescent="0.25">
      <c r="N110" s="2"/>
    </row>
    <row r="111" spans="14:14" s="32" customFormat="1" ht="15" x14ac:dyDescent="0.25">
      <c r="N111" s="2"/>
    </row>
    <row r="112" spans="14:14" s="32" customFormat="1" ht="15" x14ac:dyDescent="0.25">
      <c r="N112" s="2"/>
    </row>
    <row r="113" spans="14:14" s="32" customFormat="1" ht="15" x14ac:dyDescent="0.25">
      <c r="N113" s="2"/>
    </row>
    <row r="114" spans="14:14" s="32" customFormat="1" ht="15" x14ac:dyDescent="0.25">
      <c r="N114" s="2"/>
    </row>
    <row r="115" spans="14:14" s="32" customFormat="1" ht="15" x14ac:dyDescent="0.25">
      <c r="N115" s="2"/>
    </row>
    <row r="116" spans="14:14" s="32" customFormat="1" ht="15" x14ac:dyDescent="0.25">
      <c r="N116" s="2"/>
    </row>
    <row r="117" spans="14:14" s="32" customFormat="1" ht="15" x14ac:dyDescent="0.25">
      <c r="N117" s="2"/>
    </row>
    <row r="118" spans="14:14" s="32" customFormat="1" ht="15" x14ac:dyDescent="0.25">
      <c r="N118" s="2"/>
    </row>
    <row r="119" spans="14:14" s="32" customFormat="1" ht="15" x14ac:dyDescent="0.25">
      <c r="N119" s="2"/>
    </row>
    <row r="120" spans="14:14" s="32" customFormat="1" ht="15" x14ac:dyDescent="0.25">
      <c r="N120" s="2"/>
    </row>
    <row r="121" spans="14:14" s="32" customFormat="1" ht="15" x14ac:dyDescent="0.25">
      <c r="N121" s="2"/>
    </row>
    <row r="122" spans="14:14" s="32" customFormat="1" ht="15" x14ac:dyDescent="0.25">
      <c r="N122" s="2"/>
    </row>
    <row r="123" spans="14:14" s="32" customFormat="1" ht="15" x14ac:dyDescent="0.25">
      <c r="N123" s="2"/>
    </row>
    <row r="124" spans="14:14" s="32" customFormat="1" ht="15" x14ac:dyDescent="0.25">
      <c r="N124" s="2"/>
    </row>
    <row r="125" spans="14:14" s="32" customFormat="1" ht="15" x14ac:dyDescent="0.25">
      <c r="N125" s="2"/>
    </row>
    <row r="126" spans="14:14" s="32" customFormat="1" ht="15" x14ac:dyDescent="0.25">
      <c r="N126" s="2"/>
    </row>
    <row r="127" spans="14:14" s="32" customFormat="1" ht="15" x14ac:dyDescent="0.25">
      <c r="N127" s="2"/>
    </row>
    <row r="128" spans="14:14" s="32" customFormat="1" ht="15" x14ac:dyDescent="0.25">
      <c r="N128" s="2"/>
    </row>
    <row r="129" spans="14:14" s="32" customFormat="1" ht="15" x14ac:dyDescent="0.25">
      <c r="N129" s="2"/>
    </row>
    <row r="130" spans="14:14" s="32" customFormat="1" ht="15" x14ac:dyDescent="0.25">
      <c r="N130" s="2"/>
    </row>
    <row r="131" spans="14:14" s="32" customFormat="1" ht="15" x14ac:dyDescent="0.25">
      <c r="N131" s="2"/>
    </row>
    <row r="132" spans="14:14" s="32" customFormat="1" ht="15" x14ac:dyDescent="0.25">
      <c r="N132" s="2"/>
    </row>
    <row r="133" spans="14:14" s="32" customFormat="1" ht="15" x14ac:dyDescent="0.25">
      <c r="N133" s="2"/>
    </row>
    <row r="134" spans="14:14" s="32" customFormat="1" ht="15" x14ac:dyDescent="0.25">
      <c r="N134" s="2"/>
    </row>
    <row r="135" spans="14:14" s="32" customFormat="1" ht="15" x14ac:dyDescent="0.25">
      <c r="N135" s="2"/>
    </row>
    <row r="136" spans="14:14" s="32" customFormat="1" ht="15" x14ac:dyDescent="0.25">
      <c r="N136" s="2"/>
    </row>
    <row r="137" spans="14:14" s="32" customFormat="1" ht="15" x14ac:dyDescent="0.25">
      <c r="N137" s="2"/>
    </row>
    <row r="138" spans="14:14" s="32" customFormat="1" ht="15" x14ac:dyDescent="0.25">
      <c r="N138" s="2"/>
    </row>
    <row r="139" spans="14:14" s="32" customFormat="1" ht="15" x14ac:dyDescent="0.25">
      <c r="N139" s="2"/>
    </row>
    <row r="140" spans="14:14" s="32" customFormat="1" ht="15" x14ac:dyDescent="0.25">
      <c r="N140" s="2"/>
    </row>
    <row r="141" spans="14:14" s="32" customFormat="1" ht="15" x14ac:dyDescent="0.25">
      <c r="N141" s="2"/>
    </row>
    <row r="142" spans="14:14" s="32" customFormat="1" ht="15" x14ac:dyDescent="0.25">
      <c r="N142" s="2"/>
    </row>
    <row r="143" spans="14:14" s="32" customFormat="1" ht="15" x14ac:dyDescent="0.25">
      <c r="N143" s="2"/>
    </row>
    <row r="144" spans="14:14" s="32" customFormat="1" ht="15" x14ac:dyDescent="0.25">
      <c r="N144" s="2"/>
    </row>
    <row r="145" spans="1:16" ht="15" x14ac:dyDescent="0.25">
      <c r="A145" s="32"/>
      <c r="B145" s="32"/>
      <c r="N145" s="2"/>
      <c r="P145" s="32"/>
    </row>
    <row r="146" spans="1:16" ht="15" x14ac:dyDescent="0.25">
      <c r="A146" s="32"/>
      <c r="B146" s="32"/>
      <c r="N146" s="2"/>
      <c r="P146" s="32"/>
    </row>
    <row r="147" spans="1:16" ht="15" x14ac:dyDescent="0.25">
      <c r="A147" s="32"/>
      <c r="B147" s="32"/>
      <c r="N147" s="2"/>
      <c r="P147" s="32"/>
    </row>
    <row r="148" spans="1:16" ht="15" x14ac:dyDescent="0.25">
      <c r="A148" s="32"/>
      <c r="B148" s="32"/>
      <c r="N148" s="2"/>
      <c r="P148" s="32"/>
    </row>
    <row r="149" spans="1:16" ht="15" x14ac:dyDescent="0.25">
      <c r="A149" s="32"/>
      <c r="B149" s="32"/>
      <c r="N149" s="2"/>
      <c r="P149" s="32"/>
    </row>
    <row r="150" spans="1:16" ht="15" x14ac:dyDescent="0.25">
      <c r="A150" s="32"/>
      <c r="B150" s="32"/>
      <c r="N150" s="2"/>
      <c r="P150" s="32"/>
    </row>
    <row r="151" spans="1:16" ht="15" x14ac:dyDescent="0.25">
      <c r="N151" s="2"/>
      <c r="P151" s="32"/>
    </row>
    <row r="152" spans="1:16" ht="14.25" customHeight="1" x14ac:dyDescent="0.25">
      <c r="N152" s="2"/>
      <c r="P152" s="32"/>
    </row>
    <row r="153" spans="1:16" ht="14.25" customHeight="1" x14ac:dyDescent="0.25">
      <c r="N153" s="2"/>
      <c r="P153" s="32"/>
    </row>
    <row r="154" spans="1:16" ht="14.25" customHeight="1" x14ac:dyDescent="0.25">
      <c r="N154" s="2"/>
      <c r="P154" s="32"/>
    </row>
    <row r="155" spans="1:16" ht="14.25" customHeight="1" x14ac:dyDescent="0.25">
      <c r="N155" s="2"/>
      <c r="P155" s="32"/>
    </row>
    <row r="156" spans="1:16" ht="14.25" customHeight="1" x14ac:dyDescent="0.25">
      <c r="N156" s="2"/>
      <c r="P156" s="32"/>
    </row>
    <row r="157" spans="1:16" ht="14.25" customHeight="1" x14ac:dyDescent="0.25">
      <c r="N157" s="2"/>
      <c r="P157" s="32"/>
    </row>
    <row r="158" spans="1:16" ht="14.25" customHeight="1" x14ac:dyDescent="0.25">
      <c r="N158" s="2"/>
      <c r="P158" s="32"/>
    </row>
    <row r="159" spans="1:16" ht="14.25" customHeight="1" x14ac:dyDescent="0.25">
      <c r="N159" s="2"/>
      <c r="P159" s="32"/>
    </row>
    <row r="160" spans="1:16" ht="14.25" customHeight="1" x14ac:dyDescent="0.25">
      <c r="N160" s="2"/>
      <c r="P160" s="32"/>
    </row>
    <row r="161" spans="14:16" ht="14.25" customHeight="1" x14ac:dyDescent="0.25">
      <c r="N161" s="2"/>
      <c r="P161" s="32"/>
    </row>
    <row r="162" spans="14:16" ht="14.25" customHeight="1" x14ac:dyDescent="0.25">
      <c r="N162" s="2"/>
      <c r="P162" s="32"/>
    </row>
    <row r="163" spans="14:16" ht="14.25" customHeight="1" x14ac:dyDescent="0.25">
      <c r="N163" s="2"/>
      <c r="P163" s="32"/>
    </row>
    <row r="164" spans="14:16" ht="14.25" customHeight="1" x14ac:dyDescent="0.25">
      <c r="N164" s="2"/>
      <c r="P164" s="32"/>
    </row>
    <row r="165" spans="14:16" ht="14.25" customHeight="1" x14ac:dyDescent="0.25">
      <c r="N165" s="2"/>
      <c r="P165" s="32"/>
    </row>
    <row r="166" spans="14:16" ht="14.25" customHeight="1" x14ac:dyDescent="0.25">
      <c r="N166" s="2"/>
      <c r="P166" s="32"/>
    </row>
    <row r="167" spans="14:16" ht="14.25" customHeight="1" x14ac:dyDescent="0.25">
      <c r="N167" s="2"/>
      <c r="P167" s="32"/>
    </row>
    <row r="168" spans="14:16" ht="14.25" customHeight="1" x14ac:dyDescent="0.25">
      <c r="N168" s="2"/>
      <c r="P168" s="32"/>
    </row>
    <row r="169" spans="14:16" ht="14.25" customHeight="1" x14ac:dyDescent="0.25">
      <c r="N169" s="2"/>
      <c r="P169" s="32"/>
    </row>
    <row r="170" spans="14:16" ht="14.25" customHeight="1" x14ac:dyDescent="0.25">
      <c r="N170" s="2"/>
      <c r="P170" s="32"/>
    </row>
    <row r="171" spans="14:16" ht="14.25" customHeight="1" x14ac:dyDescent="0.25">
      <c r="N171" s="2"/>
      <c r="P171" s="32"/>
    </row>
    <row r="172" spans="14:16" ht="14.25" customHeight="1" x14ac:dyDescent="0.25">
      <c r="N172" s="2"/>
      <c r="P172" s="32"/>
    </row>
    <row r="173" spans="14:16" ht="14.25" customHeight="1" x14ac:dyDescent="0.25">
      <c r="N173" s="2"/>
      <c r="P173" s="32"/>
    </row>
    <row r="174" spans="14:16" ht="14.25" customHeight="1" x14ac:dyDescent="0.25">
      <c r="N174" s="2"/>
      <c r="P174" s="32"/>
    </row>
    <row r="175" spans="14:16" ht="14.25" customHeight="1" x14ac:dyDescent="0.25">
      <c r="N175" s="2"/>
      <c r="P175" s="32"/>
    </row>
    <row r="176" spans="14:16" ht="14.25" customHeight="1" x14ac:dyDescent="0.25">
      <c r="N176" s="2"/>
      <c r="P176" s="32"/>
    </row>
    <row r="177" spans="14:16" ht="14.25" customHeight="1" x14ac:dyDescent="0.25">
      <c r="N177" s="2"/>
      <c r="P177" s="32"/>
    </row>
    <row r="178" spans="14:16" ht="14.25" customHeight="1" x14ac:dyDescent="0.25">
      <c r="N178" s="2"/>
      <c r="P178" s="32"/>
    </row>
    <row r="179" spans="14:16" ht="14.25" customHeight="1" x14ac:dyDescent="0.25">
      <c r="N179" s="2"/>
      <c r="P179" s="32"/>
    </row>
    <row r="180" spans="14:16" ht="14.25" customHeight="1" x14ac:dyDescent="0.25">
      <c r="N180" s="2"/>
      <c r="P180" s="32"/>
    </row>
    <row r="181" spans="14:16" ht="14.25" customHeight="1" x14ac:dyDescent="0.25">
      <c r="N181" s="2"/>
      <c r="P181" s="32"/>
    </row>
    <row r="182" spans="14:16" ht="14.25" customHeight="1" x14ac:dyDescent="0.25">
      <c r="N182" s="2"/>
      <c r="P182" s="32"/>
    </row>
    <row r="183" spans="14:16" ht="14.25" customHeight="1" x14ac:dyDescent="0.25">
      <c r="N183" s="2"/>
      <c r="P183" s="32"/>
    </row>
    <row r="184" spans="14:16" ht="14.25" customHeight="1" x14ac:dyDescent="0.25">
      <c r="N184" s="2"/>
      <c r="P184" s="32"/>
    </row>
    <row r="185" spans="14:16" ht="14.25" customHeight="1" x14ac:dyDescent="0.25">
      <c r="N185" s="2"/>
      <c r="P185" s="32"/>
    </row>
    <row r="186" spans="14:16" ht="14.25" customHeight="1" x14ac:dyDescent="0.25">
      <c r="N186" s="2"/>
      <c r="P186" s="32"/>
    </row>
    <row r="187" spans="14:16" ht="14.25" customHeight="1" x14ac:dyDescent="0.25">
      <c r="N187" s="2"/>
      <c r="P187" s="32"/>
    </row>
    <row r="188" spans="14:16" ht="14.25" customHeight="1" x14ac:dyDescent="0.25">
      <c r="N188" s="2"/>
      <c r="P188" s="32"/>
    </row>
    <row r="189" spans="14:16" ht="14.25" customHeight="1" x14ac:dyDescent="0.25">
      <c r="N189" s="2"/>
      <c r="P189" s="32"/>
    </row>
    <row r="190" spans="14:16" ht="14.25" customHeight="1" x14ac:dyDescent="0.25">
      <c r="N190" s="2"/>
      <c r="P190" s="32"/>
    </row>
    <row r="191" spans="14:16" ht="14.25" customHeight="1" x14ac:dyDescent="0.25">
      <c r="N191" s="2"/>
      <c r="P191" s="32"/>
    </row>
    <row r="192" spans="14:16" ht="14.25" customHeight="1" x14ac:dyDescent="0.25">
      <c r="N192" s="2"/>
      <c r="P192" s="32"/>
    </row>
    <row r="193" spans="14:16" ht="14.25" customHeight="1" x14ac:dyDescent="0.25">
      <c r="N193" s="2"/>
      <c r="P193" s="32"/>
    </row>
    <row r="194" spans="14:16" ht="14.25" customHeight="1" x14ac:dyDescent="0.25">
      <c r="N194" s="2"/>
      <c r="P194" s="32"/>
    </row>
    <row r="195" spans="14:16" ht="14.25" customHeight="1" x14ac:dyDescent="0.25">
      <c r="N195" s="2"/>
      <c r="P195" s="32"/>
    </row>
    <row r="196" spans="14:16" ht="14.25" customHeight="1" x14ac:dyDescent="0.25">
      <c r="N196" s="2"/>
      <c r="P196" s="32"/>
    </row>
    <row r="197" spans="14:16" ht="14.25" customHeight="1" x14ac:dyDescent="0.25">
      <c r="N197" s="2"/>
      <c r="P197" s="32"/>
    </row>
    <row r="198" spans="14:16" ht="14.25" customHeight="1" x14ac:dyDescent="0.25">
      <c r="N198" s="2"/>
      <c r="P198" s="32"/>
    </row>
    <row r="199" spans="14:16" ht="14.25" customHeight="1" x14ac:dyDescent="0.25">
      <c r="N199" s="2"/>
      <c r="P199" s="32"/>
    </row>
    <row r="200" spans="14:16" ht="14.25" customHeight="1" x14ac:dyDescent="0.25">
      <c r="N200" s="2"/>
      <c r="P200" s="32"/>
    </row>
    <row r="201" spans="14:16" ht="14.25" customHeight="1" x14ac:dyDescent="0.25">
      <c r="N201" s="2"/>
      <c r="P201" s="32"/>
    </row>
    <row r="202" spans="14:16" ht="14.25" customHeight="1" x14ac:dyDescent="0.25">
      <c r="N202" s="2"/>
      <c r="P202" s="32"/>
    </row>
    <row r="203" spans="14:16" ht="14.25" customHeight="1" x14ac:dyDescent="0.25">
      <c r="N203" s="2"/>
      <c r="P203" s="32"/>
    </row>
    <row r="204" spans="14:16" ht="14.25" customHeight="1" x14ac:dyDescent="0.25">
      <c r="N204" s="2"/>
      <c r="P204" s="32"/>
    </row>
    <row r="205" spans="14:16" ht="14.25" customHeight="1" x14ac:dyDescent="0.25">
      <c r="N205" s="2"/>
      <c r="P205" s="32"/>
    </row>
    <row r="206" spans="14:16" ht="14.25" customHeight="1" x14ac:dyDescent="0.25">
      <c r="N206" s="2"/>
      <c r="P206" s="32"/>
    </row>
    <row r="207" spans="14:16" ht="14.25" customHeight="1" x14ac:dyDescent="0.25">
      <c r="N207" s="2"/>
      <c r="P207" s="32"/>
    </row>
    <row r="208" spans="14:16" ht="14.25" customHeight="1" x14ac:dyDescent="0.25">
      <c r="N208" s="2"/>
      <c r="P208" s="32"/>
    </row>
    <row r="209" spans="14:16" ht="14.25" customHeight="1" x14ac:dyDescent="0.25">
      <c r="N209" s="2"/>
      <c r="P209" s="32"/>
    </row>
    <row r="210" spans="14:16" ht="14.25" customHeight="1" x14ac:dyDescent="0.25">
      <c r="N210" s="2"/>
      <c r="P210" s="32"/>
    </row>
    <row r="211" spans="14:16" ht="14.25" customHeight="1" x14ac:dyDescent="0.25">
      <c r="N211" s="2"/>
      <c r="P211" s="32"/>
    </row>
    <row r="212" spans="14:16" ht="14.25" customHeight="1" x14ac:dyDescent="0.25">
      <c r="N212" s="2"/>
      <c r="P212" s="32"/>
    </row>
    <row r="213" spans="14:16" ht="14.25" customHeight="1" x14ac:dyDescent="0.25">
      <c r="N213" s="2"/>
      <c r="P213" s="32"/>
    </row>
    <row r="214" spans="14:16" ht="14.25" customHeight="1" x14ac:dyDescent="0.25">
      <c r="N214" s="2"/>
      <c r="P214" s="32"/>
    </row>
    <row r="215" spans="14:16" ht="14.25" customHeight="1" x14ac:dyDescent="0.25">
      <c r="N215" s="2"/>
      <c r="P215" s="32"/>
    </row>
    <row r="216" spans="14:16" ht="14.25" customHeight="1" x14ac:dyDescent="0.25">
      <c r="N216" s="2"/>
      <c r="P216" s="32"/>
    </row>
    <row r="217" spans="14:16" ht="14.25" customHeight="1" x14ac:dyDescent="0.25">
      <c r="N217" s="2"/>
      <c r="P217" s="32"/>
    </row>
    <row r="218" spans="14:16" ht="14.25" customHeight="1" x14ac:dyDescent="0.25">
      <c r="N218" s="2"/>
      <c r="P218" s="32"/>
    </row>
    <row r="219" spans="14:16" ht="14.25" customHeight="1" x14ac:dyDescent="0.25">
      <c r="N219" s="2"/>
      <c r="P219" s="32"/>
    </row>
    <row r="220" spans="14:16" ht="14.25" customHeight="1" x14ac:dyDescent="0.25">
      <c r="N220" s="2"/>
      <c r="P220" s="32"/>
    </row>
    <row r="221" spans="14:16" ht="14.25" customHeight="1" x14ac:dyDescent="0.25">
      <c r="N221" s="2"/>
      <c r="P221" s="32"/>
    </row>
    <row r="222" spans="14:16" ht="14.25" customHeight="1" x14ac:dyDescent="0.25">
      <c r="N222" s="2"/>
      <c r="P222" s="32"/>
    </row>
    <row r="223" spans="14:16" ht="14.25" customHeight="1" x14ac:dyDescent="0.25">
      <c r="N223" s="2"/>
      <c r="P223" s="32"/>
    </row>
    <row r="224" spans="14:16" ht="14.25" customHeight="1" x14ac:dyDescent="0.25">
      <c r="N224" s="2"/>
      <c r="P224" s="32"/>
    </row>
    <row r="225" spans="14:16" ht="14.25" customHeight="1" x14ac:dyDescent="0.25">
      <c r="N225" s="2"/>
      <c r="P225" s="32"/>
    </row>
    <row r="226" spans="14:16" ht="14.25" customHeight="1" x14ac:dyDescent="0.25">
      <c r="N226" s="2"/>
      <c r="P226" s="32"/>
    </row>
    <row r="227" spans="14:16" ht="14.25" customHeight="1" x14ac:dyDescent="0.25">
      <c r="N227" s="2"/>
      <c r="P227" s="32"/>
    </row>
    <row r="228" spans="14:16" ht="14.25" customHeight="1" x14ac:dyDescent="0.25">
      <c r="N228" s="2"/>
      <c r="P228" s="32"/>
    </row>
    <row r="229" spans="14:16" ht="14.25" customHeight="1" x14ac:dyDescent="0.25">
      <c r="N229" s="2"/>
      <c r="P229" s="32"/>
    </row>
    <row r="230" spans="14:16" ht="14.25" customHeight="1" x14ac:dyDescent="0.25">
      <c r="N230" s="2"/>
      <c r="P230" s="32"/>
    </row>
    <row r="231" spans="14:16" ht="14.25" customHeight="1" x14ac:dyDescent="0.25">
      <c r="N231" s="2"/>
      <c r="P231" s="32"/>
    </row>
    <row r="232" spans="14:16" ht="14.25" customHeight="1" x14ac:dyDescent="0.25">
      <c r="N232" s="2"/>
      <c r="P232" s="32"/>
    </row>
    <row r="233" spans="14:16" ht="14.25" customHeight="1" x14ac:dyDescent="0.25">
      <c r="N233" s="2"/>
      <c r="P233" s="32"/>
    </row>
    <row r="234" spans="14:16" ht="14.25" customHeight="1" x14ac:dyDescent="0.25">
      <c r="N234" s="2"/>
      <c r="P234" s="32"/>
    </row>
    <row r="235" spans="14:16" ht="14.25" customHeight="1" x14ac:dyDescent="0.25">
      <c r="N235" s="2"/>
      <c r="P235" s="32"/>
    </row>
    <row r="236" spans="14:16" ht="14.25" customHeight="1" x14ac:dyDescent="0.25">
      <c r="N236" s="2"/>
      <c r="P236" s="32"/>
    </row>
    <row r="237" spans="14:16" ht="14.25" customHeight="1" x14ac:dyDescent="0.25">
      <c r="N237" s="2"/>
      <c r="P237" s="32"/>
    </row>
    <row r="238" spans="14:16" ht="14.25" customHeight="1" x14ac:dyDescent="0.25">
      <c r="N238" s="2"/>
      <c r="P238" s="32"/>
    </row>
    <row r="239" spans="14:16" ht="14.25" customHeight="1" x14ac:dyDescent="0.25">
      <c r="N239" s="2"/>
      <c r="P239" s="32"/>
    </row>
    <row r="240" spans="14:16" ht="14.25" customHeight="1" x14ac:dyDescent="0.25">
      <c r="N240" s="2"/>
      <c r="P240" s="32"/>
    </row>
    <row r="241" spans="14:16" ht="14.25" customHeight="1" x14ac:dyDescent="0.25">
      <c r="N241" s="2"/>
      <c r="P241" s="32"/>
    </row>
    <row r="242" spans="14:16" ht="14.25" customHeight="1" x14ac:dyDescent="0.25">
      <c r="N242" s="2"/>
      <c r="P242" s="32"/>
    </row>
    <row r="243" spans="14:16" ht="14.25" customHeight="1" x14ac:dyDescent="0.25">
      <c r="N243" s="2"/>
      <c r="P243" s="32"/>
    </row>
    <row r="244" spans="14:16" ht="14.25" customHeight="1" x14ac:dyDescent="0.25">
      <c r="N244" s="2"/>
      <c r="P244" s="32"/>
    </row>
    <row r="245" spans="14:16" ht="14.25" customHeight="1" x14ac:dyDescent="0.25">
      <c r="N245" s="2"/>
      <c r="P245" s="32"/>
    </row>
    <row r="246" spans="14:16" ht="14.25" customHeight="1" x14ac:dyDescent="0.25">
      <c r="N246" s="2"/>
      <c r="P246" s="32"/>
    </row>
    <row r="247" spans="14:16" ht="14.25" customHeight="1" x14ac:dyDescent="0.25">
      <c r="N247" s="2"/>
      <c r="P247" s="32"/>
    </row>
    <row r="248" spans="14:16" ht="14.25" customHeight="1" x14ac:dyDescent="0.25">
      <c r="N248" s="2"/>
      <c r="P248" s="32"/>
    </row>
    <row r="249" spans="14:16" ht="14.25" customHeight="1" x14ac:dyDescent="0.25">
      <c r="N249" s="2"/>
      <c r="P249" s="32"/>
    </row>
    <row r="250" spans="14:16" ht="14.25" customHeight="1" x14ac:dyDescent="0.25">
      <c r="N250" s="2"/>
      <c r="P250" s="32"/>
    </row>
    <row r="251" spans="14:16" ht="14.25" customHeight="1" x14ac:dyDescent="0.25">
      <c r="N251" s="2"/>
      <c r="P251" s="32"/>
    </row>
    <row r="252" spans="14:16" ht="14.25" customHeight="1" x14ac:dyDescent="0.25">
      <c r="N252" s="2"/>
      <c r="P252" s="32"/>
    </row>
    <row r="253" spans="14:16" ht="14.25" customHeight="1" x14ac:dyDescent="0.25">
      <c r="N253" s="2"/>
      <c r="P253" s="32"/>
    </row>
    <row r="254" spans="14:16" ht="14.25" customHeight="1" x14ac:dyDescent="0.25">
      <c r="N254" s="2"/>
      <c r="P254" s="32"/>
    </row>
    <row r="255" spans="14:16" ht="14.25" customHeight="1" x14ac:dyDescent="0.25">
      <c r="N255" s="2"/>
      <c r="P255" s="32"/>
    </row>
    <row r="256" spans="14:16" ht="14.25" customHeight="1" x14ac:dyDescent="0.25">
      <c r="N256" s="2"/>
      <c r="P256" s="32"/>
    </row>
    <row r="257" spans="14:16" ht="14.25" customHeight="1" x14ac:dyDescent="0.25">
      <c r="N257" s="2"/>
      <c r="P257" s="32"/>
    </row>
    <row r="258" spans="14:16" ht="14.25" customHeight="1" x14ac:dyDescent="0.25">
      <c r="N258" s="2"/>
      <c r="P258" s="32"/>
    </row>
    <row r="259" spans="14:16" ht="14.25" customHeight="1" x14ac:dyDescent="0.25">
      <c r="N259" s="2"/>
      <c r="P259" s="32"/>
    </row>
    <row r="260" spans="14:16" ht="14.25" customHeight="1" x14ac:dyDescent="0.25">
      <c r="N260" s="2"/>
      <c r="P260" s="32"/>
    </row>
    <row r="261" spans="14:16" ht="14.25" customHeight="1" x14ac:dyDescent="0.25">
      <c r="N261" s="2"/>
      <c r="P261" s="32"/>
    </row>
    <row r="262" spans="14:16" ht="14.25" customHeight="1" x14ac:dyDescent="0.25">
      <c r="N262" s="2"/>
      <c r="P262" s="32"/>
    </row>
    <row r="263" spans="14:16" ht="14.25" customHeight="1" x14ac:dyDescent="0.25">
      <c r="N263" s="2"/>
      <c r="P263" s="32"/>
    </row>
    <row r="264" spans="14:16" ht="14.25" customHeight="1" x14ac:dyDescent="0.25">
      <c r="N264" s="2"/>
      <c r="P264" s="32"/>
    </row>
    <row r="265" spans="14:16" ht="14.25" customHeight="1" x14ac:dyDescent="0.25">
      <c r="N265" s="2"/>
      <c r="P265" s="32"/>
    </row>
    <row r="266" spans="14:16" ht="14.25" customHeight="1" x14ac:dyDescent="0.25">
      <c r="N266" s="2"/>
      <c r="P266" s="32"/>
    </row>
    <row r="267" spans="14:16" ht="14.25" customHeight="1" x14ac:dyDescent="0.25">
      <c r="N267" s="2"/>
      <c r="P267" s="32"/>
    </row>
    <row r="268" spans="14:16" ht="14.25" customHeight="1" x14ac:dyDescent="0.25">
      <c r="N268" s="2"/>
      <c r="P268" s="32"/>
    </row>
    <row r="269" spans="14:16" ht="14.25" customHeight="1" x14ac:dyDescent="0.25">
      <c r="N269" s="2"/>
      <c r="P269" s="32"/>
    </row>
    <row r="270" spans="14:16" ht="14.25" customHeight="1" x14ac:dyDescent="0.25">
      <c r="N270" s="2"/>
      <c r="P270" s="32"/>
    </row>
    <row r="271" spans="14:16" ht="14.25" customHeight="1" x14ac:dyDescent="0.25">
      <c r="N271" s="2"/>
      <c r="P271" s="32"/>
    </row>
    <row r="272" spans="14:16" ht="14.25" customHeight="1" x14ac:dyDescent="0.25">
      <c r="N272" s="2"/>
      <c r="P272" s="32"/>
    </row>
    <row r="273" spans="14:16" ht="14.25" customHeight="1" x14ac:dyDescent="0.25">
      <c r="N273" s="2"/>
      <c r="P273" s="32"/>
    </row>
    <row r="274" spans="14:16" ht="14.25" customHeight="1" x14ac:dyDescent="0.25">
      <c r="N274" s="2"/>
      <c r="P274" s="32"/>
    </row>
    <row r="275" spans="14:16" ht="14.25" customHeight="1" x14ac:dyDescent="0.25">
      <c r="N275" s="2"/>
      <c r="P275" s="32"/>
    </row>
    <row r="276" spans="14:16" ht="14.25" customHeight="1" x14ac:dyDescent="0.25">
      <c r="N276" s="2"/>
      <c r="P276" s="32"/>
    </row>
    <row r="277" spans="14:16" ht="14.25" customHeight="1" x14ac:dyDescent="0.25">
      <c r="N277" s="2"/>
      <c r="P277" s="32"/>
    </row>
    <row r="278" spans="14:16" ht="14.25" customHeight="1" x14ac:dyDescent="0.25">
      <c r="N278" s="2"/>
      <c r="P278" s="32"/>
    </row>
    <row r="279" spans="14:16" ht="14.25" customHeight="1" x14ac:dyDescent="0.25">
      <c r="N279" s="2"/>
      <c r="P279" s="32"/>
    </row>
    <row r="280" spans="14:16" ht="14.25" customHeight="1" x14ac:dyDescent="0.25">
      <c r="N280" s="2"/>
      <c r="P280" s="32"/>
    </row>
    <row r="281" spans="14:16" ht="14.25" customHeight="1" x14ac:dyDescent="0.25">
      <c r="N281" s="2"/>
      <c r="P281" s="32"/>
    </row>
    <row r="282" spans="14:16" ht="14.25" customHeight="1" x14ac:dyDescent="0.25">
      <c r="N282" s="2"/>
      <c r="P282" s="32"/>
    </row>
    <row r="283" spans="14:16" ht="14.25" customHeight="1" x14ac:dyDescent="0.25">
      <c r="N283" s="2"/>
      <c r="P283" s="32"/>
    </row>
    <row r="284" spans="14:16" ht="14.25" customHeight="1" x14ac:dyDescent="0.25">
      <c r="N284" s="2"/>
      <c r="P284" s="32"/>
    </row>
    <row r="285" spans="14:16" ht="14.25" customHeight="1" x14ac:dyDescent="0.25">
      <c r="N285" s="2"/>
      <c r="P285" s="32"/>
    </row>
    <row r="286" spans="14:16" ht="14.25" customHeight="1" x14ac:dyDescent="0.25">
      <c r="N286" s="2"/>
      <c r="P286" s="32"/>
    </row>
    <row r="287" spans="14:16" ht="14.25" customHeight="1" x14ac:dyDescent="0.25">
      <c r="N287" s="2"/>
      <c r="P287" s="32"/>
    </row>
    <row r="288" spans="14:16" ht="14.25" customHeight="1" x14ac:dyDescent="0.25">
      <c r="N288" s="2"/>
      <c r="P288" s="32"/>
    </row>
    <row r="289" spans="14:16" ht="14.25" customHeight="1" x14ac:dyDescent="0.25">
      <c r="N289" s="2"/>
      <c r="P289" s="32"/>
    </row>
    <row r="290" spans="14:16" ht="14.25" customHeight="1" x14ac:dyDescent="0.25">
      <c r="N290" s="2"/>
      <c r="P290" s="32"/>
    </row>
    <row r="291" spans="14:16" ht="14.25" customHeight="1" x14ac:dyDescent="0.25">
      <c r="N291" s="2"/>
      <c r="P291" s="32"/>
    </row>
    <row r="292" spans="14:16" ht="14.25" customHeight="1" x14ac:dyDescent="0.25">
      <c r="N292" s="2"/>
      <c r="P292" s="32"/>
    </row>
    <row r="293" spans="14:16" ht="14.25" customHeight="1" x14ac:dyDescent="0.25">
      <c r="N293" s="2"/>
      <c r="P293" s="32"/>
    </row>
    <row r="294" spans="14:16" ht="14.25" customHeight="1" x14ac:dyDescent="0.25">
      <c r="N294" s="2"/>
      <c r="P294" s="32"/>
    </row>
    <row r="295" spans="14:16" ht="14.25" customHeight="1" x14ac:dyDescent="0.25">
      <c r="N295" s="2"/>
      <c r="P295" s="32"/>
    </row>
    <row r="296" spans="14:16" ht="14.25" customHeight="1" x14ac:dyDescent="0.25">
      <c r="N296" s="2"/>
      <c r="P296" s="32"/>
    </row>
    <row r="297" spans="14:16" ht="14.25" customHeight="1" x14ac:dyDescent="0.25">
      <c r="N297" s="2"/>
      <c r="P297" s="32"/>
    </row>
    <row r="298" spans="14:16" ht="14.25" customHeight="1" x14ac:dyDescent="0.25">
      <c r="N298" s="2"/>
      <c r="P298" s="32"/>
    </row>
    <row r="299" spans="14:16" ht="14.25" customHeight="1" x14ac:dyDescent="0.25">
      <c r="N299" s="2"/>
      <c r="P299" s="32"/>
    </row>
    <row r="300" spans="14:16" ht="14.25" customHeight="1" x14ac:dyDescent="0.25">
      <c r="N300" s="2"/>
      <c r="P300" s="32"/>
    </row>
    <row r="301" spans="14:16" ht="14.25" customHeight="1" x14ac:dyDescent="0.25">
      <c r="N301" s="2"/>
      <c r="P301" s="32"/>
    </row>
    <row r="302" spans="14:16" ht="14.25" customHeight="1" x14ac:dyDescent="0.25">
      <c r="N302" s="2"/>
      <c r="P302" s="32"/>
    </row>
    <row r="303" spans="14:16" ht="14.25" customHeight="1" x14ac:dyDescent="0.25">
      <c r="N303" s="2"/>
      <c r="P303" s="32"/>
    </row>
    <row r="304" spans="14:16" ht="14.25" customHeight="1" x14ac:dyDescent="0.25">
      <c r="N304" s="2"/>
      <c r="P304" s="32"/>
    </row>
    <row r="305" spans="14:16" ht="14.25" customHeight="1" x14ac:dyDescent="0.25">
      <c r="N305" s="2"/>
      <c r="P305" s="32"/>
    </row>
    <row r="306" spans="14:16" ht="14.25" customHeight="1" x14ac:dyDescent="0.25">
      <c r="N306" s="2"/>
      <c r="P306" s="32"/>
    </row>
    <row r="307" spans="14:16" ht="14.25" customHeight="1" x14ac:dyDescent="0.25">
      <c r="N307" s="2"/>
      <c r="P307" s="32"/>
    </row>
    <row r="308" spans="14:16" ht="14.25" customHeight="1" x14ac:dyDescent="0.25">
      <c r="N308" s="2"/>
      <c r="P308" s="32"/>
    </row>
    <row r="309" spans="14:16" ht="14.25" customHeight="1" x14ac:dyDescent="0.25">
      <c r="N309" s="2"/>
      <c r="P309" s="32"/>
    </row>
    <row r="310" spans="14:16" ht="14.25" customHeight="1" x14ac:dyDescent="0.25">
      <c r="N310" s="2"/>
      <c r="P310" s="32"/>
    </row>
    <row r="311" spans="14:16" ht="14.25" customHeight="1" x14ac:dyDescent="0.25">
      <c r="N311" s="2"/>
      <c r="P311" s="32"/>
    </row>
    <row r="312" spans="14:16" ht="14.25" customHeight="1" x14ac:dyDescent="0.25">
      <c r="N312" s="2"/>
      <c r="P312" s="32"/>
    </row>
    <row r="313" spans="14:16" ht="14.25" customHeight="1" x14ac:dyDescent="0.25">
      <c r="N313" s="2"/>
      <c r="P313" s="32"/>
    </row>
    <row r="314" spans="14:16" ht="14.25" customHeight="1" x14ac:dyDescent="0.25">
      <c r="N314" s="2"/>
      <c r="P314" s="32"/>
    </row>
    <row r="315" spans="14:16" ht="14.25" customHeight="1" x14ac:dyDescent="0.25">
      <c r="N315" s="2"/>
      <c r="P315" s="32"/>
    </row>
    <row r="316" spans="14:16" ht="14.25" customHeight="1" x14ac:dyDescent="0.25">
      <c r="N316" s="2"/>
      <c r="P316" s="32"/>
    </row>
    <row r="317" spans="14:16" ht="14.25" customHeight="1" x14ac:dyDescent="0.25">
      <c r="N317" s="2"/>
      <c r="P317" s="32"/>
    </row>
    <row r="318" spans="14:16" ht="14.25" customHeight="1" x14ac:dyDescent="0.25">
      <c r="N318" s="2"/>
      <c r="P318" s="32"/>
    </row>
    <row r="319" spans="14:16" ht="14.25" customHeight="1" x14ac:dyDescent="0.25">
      <c r="N319" s="2"/>
      <c r="P319" s="32"/>
    </row>
    <row r="320" spans="14:16" ht="14.25" customHeight="1" x14ac:dyDescent="0.25">
      <c r="N320" s="2"/>
      <c r="P320" s="32"/>
    </row>
    <row r="321" spans="14:16" ht="14.25" customHeight="1" x14ac:dyDescent="0.25">
      <c r="N321" s="2"/>
      <c r="P321" s="32"/>
    </row>
    <row r="322" spans="14:16" ht="14.25" customHeight="1" x14ac:dyDescent="0.25">
      <c r="N322" s="2"/>
      <c r="P322" s="32"/>
    </row>
    <row r="323" spans="14:16" ht="14.25" customHeight="1" x14ac:dyDescent="0.25">
      <c r="N323" s="2"/>
      <c r="P323" s="32"/>
    </row>
    <row r="324" spans="14:16" ht="14.25" customHeight="1" x14ac:dyDescent="0.25">
      <c r="N324" s="2"/>
      <c r="P324" s="32"/>
    </row>
    <row r="325" spans="14:16" ht="14.25" customHeight="1" x14ac:dyDescent="0.25">
      <c r="N325" s="2"/>
      <c r="P325" s="32"/>
    </row>
    <row r="326" spans="14:16" ht="14.25" customHeight="1" x14ac:dyDescent="0.25">
      <c r="N326" s="2"/>
      <c r="P326" s="32"/>
    </row>
    <row r="327" spans="14:16" ht="14.25" customHeight="1" x14ac:dyDescent="0.25">
      <c r="N327" s="2"/>
      <c r="P327" s="32"/>
    </row>
    <row r="328" spans="14:16" ht="14.25" customHeight="1" x14ac:dyDescent="0.25">
      <c r="N328" s="2"/>
      <c r="P328" s="32"/>
    </row>
    <row r="329" spans="14:16" ht="14.25" customHeight="1" x14ac:dyDescent="0.25">
      <c r="N329" s="2"/>
      <c r="P329" s="32"/>
    </row>
    <row r="330" spans="14:16" ht="14.25" customHeight="1" x14ac:dyDescent="0.25">
      <c r="N330" s="2"/>
      <c r="P330" s="32"/>
    </row>
    <row r="331" spans="14:16" ht="14.25" customHeight="1" x14ac:dyDescent="0.25">
      <c r="N331" s="2"/>
      <c r="P331" s="32"/>
    </row>
    <row r="332" spans="14:16" ht="14.25" customHeight="1" x14ac:dyDescent="0.25">
      <c r="N332" s="2"/>
      <c r="P332" s="32"/>
    </row>
    <row r="333" spans="14:16" ht="14.25" customHeight="1" x14ac:dyDescent="0.25">
      <c r="N333" s="2"/>
      <c r="P333" s="32"/>
    </row>
    <row r="334" spans="14:16" ht="14.25" customHeight="1" x14ac:dyDescent="0.25">
      <c r="N334" s="2"/>
      <c r="P334" s="32"/>
    </row>
    <row r="335" spans="14:16" ht="14.25" customHeight="1" x14ac:dyDescent="0.25">
      <c r="N335" s="2"/>
      <c r="P335" s="32"/>
    </row>
    <row r="336" spans="14:16" ht="14.25" customHeight="1" x14ac:dyDescent="0.25">
      <c r="N336" s="2"/>
      <c r="P336" s="32"/>
    </row>
    <row r="337" spans="14:16" ht="14.25" customHeight="1" x14ac:dyDescent="0.25">
      <c r="N337" s="2"/>
      <c r="P337" s="32"/>
    </row>
    <row r="338" spans="14:16" ht="14.25" customHeight="1" x14ac:dyDescent="0.25">
      <c r="N338" s="2"/>
      <c r="P338" s="32"/>
    </row>
    <row r="339" spans="14:16" ht="14.25" customHeight="1" x14ac:dyDescent="0.25">
      <c r="N339" s="2"/>
      <c r="P339" s="32"/>
    </row>
    <row r="340" spans="14:16" ht="14.25" customHeight="1" x14ac:dyDescent="0.25">
      <c r="N340" s="2"/>
      <c r="P340" s="32"/>
    </row>
    <row r="341" spans="14:16" ht="14.25" customHeight="1" x14ac:dyDescent="0.25">
      <c r="N341" s="2"/>
      <c r="P341" s="32"/>
    </row>
    <row r="342" spans="14:16" ht="14.25" customHeight="1" x14ac:dyDescent="0.25">
      <c r="N342" s="2"/>
      <c r="P342" s="32"/>
    </row>
    <row r="343" spans="14:16" ht="14.25" customHeight="1" x14ac:dyDescent="0.25">
      <c r="N343" s="2"/>
      <c r="P343" s="32"/>
    </row>
    <row r="344" spans="14:16" ht="14.25" customHeight="1" x14ac:dyDescent="0.25">
      <c r="N344" s="2"/>
      <c r="P344" s="32"/>
    </row>
    <row r="345" spans="14:16" ht="14.25" customHeight="1" x14ac:dyDescent="0.25">
      <c r="N345" s="2"/>
      <c r="P345" s="32"/>
    </row>
    <row r="346" spans="14:16" ht="14.25" customHeight="1" x14ac:dyDescent="0.25">
      <c r="N346" s="2"/>
      <c r="P346" s="32"/>
    </row>
    <row r="347" spans="14:16" ht="14.25" customHeight="1" x14ac:dyDescent="0.25">
      <c r="N347" s="2"/>
      <c r="P347" s="32"/>
    </row>
    <row r="348" spans="14:16" ht="14.25" customHeight="1" x14ac:dyDescent="0.25">
      <c r="N348" s="2"/>
      <c r="P348" s="32"/>
    </row>
    <row r="349" spans="14:16" ht="14.25" customHeight="1" x14ac:dyDescent="0.25">
      <c r="N349" s="2"/>
      <c r="P349" s="32"/>
    </row>
    <row r="350" spans="14:16" ht="14.25" customHeight="1" x14ac:dyDescent="0.25">
      <c r="N350" s="2"/>
      <c r="P350" s="32"/>
    </row>
    <row r="351" spans="14:16" ht="14.25" customHeight="1" x14ac:dyDescent="0.25">
      <c r="N351" s="2"/>
      <c r="P351" s="32"/>
    </row>
    <row r="352" spans="14:16" ht="14.25" customHeight="1" x14ac:dyDescent="0.25">
      <c r="N352" s="2"/>
      <c r="P352" s="32"/>
    </row>
    <row r="353" spans="14:16" ht="14.25" customHeight="1" x14ac:dyDescent="0.25">
      <c r="N353" s="2"/>
      <c r="P353" s="32"/>
    </row>
    <row r="354" spans="14:16" ht="14.25" customHeight="1" x14ac:dyDescent="0.25">
      <c r="N354" s="2"/>
      <c r="P354" s="32"/>
    </row>
    <row r="355" spans="14:16" ht="14.25" customHeight="1" x14ac:dyDescent="0.25">
      <c r="N355" s="2"/>
      <c r="P355" s="32"/>
    </row>
    <row r="356" spans="14:16" ht="14.25" customHeight="1" x14ac:dyDescent="0.25">
      <c r="N356" s="2"/>
      <c r="P356" s="32"/>
    </row>
    <row r="357" spans="14:16" ht="14.25" customHeight="1" x14ac:dyDescent="0.25">
      <c r="N357" s="2"/>
      <c r="P357" s="32"/>
    </row>
    <row r="358" spans="14:16" ht="14.25" customHeight="1" x14ac:dyDescent="0.25">
      <c r="N358" s="2"/>
      <c r="P358" s="32"/>
    </row>
    <row r="359" spans="14:16" ht="14.25" customHeight="1" x14ac:dyDescent="0.25">
      <c r="N359" s="2"/>
      <c r="P359" s="32"/>
    </row>
    <row r="360" spans="14:16" ht="14.25" customHeight="1" x14ac:dyDescent="0.25">
      <c r="N360" s="2"/>
      <c r="P360" s="32"/>
    </row>
    <row r="361" spans="14:16" ht="14.25" customHeight="1" x14ac:dyDescent="0.25">
      <c r="N361" s="2"/>
      <c r="P361" s="32"/>
    </row>
    <row r="362" spans="14:16" ht="14.25" customHeight="1" x14ac:dyDescent="0.25">
      <c r="N362" s="2"/>
      <c r="P362" s="32"/>
    </row>
    <row r="363" spans="14:16" ht="14.25" customHeight="1" x14ac:dyDescent="0.25">
      <c r="N363" s="2"/>
      <c r="P363" s="32"/>
    </row>
    <row r="364" spans="14:16" ht="14.25" customHeight="1" x14ac:dyDescent="0.25">
      <c r="N364" s="2"/>
      <c r="P364" s="32"/>
    </row>
    <row r="365" spans="14:16" ht="14.25" customHeight="1" x14ac:dyDescent="0.25">
      <c r="N365" s="2"/>
      <c r="P365" s="32"/>
    </row>
    <row r="366" spans="14:16" ht="14.25" customHeight="1" x14ac:dyDescent="0.25">
      <c r="N366" s="2"/>
      <c r="P366" s="32"/>
    </row>
    <row r="367" spans="14:16" ht="14.25" customHeight="1" x14ac:dyDescent="0.25">
      <c r="N367" s="2"/>
      <c r="P367" s="32"/>
    </row>
    <row r="368" spans="14:16" ht="14.25" customHeight="1" x14ac:dyDescent="0.25">
      <c r="N368" s="2"/>
      <c r="P368" s="32"/>
    </row>
    <row r="369" spans="14:16" ht="14.25" customHeight="1" x14ac:dyDescent="0.25">
      <c r="N369" s="2"/>
      <c r="P369" s="32"/>
    </row>
    <row r="370" spans="14:16" ht="14.25" customHeight="1" x14ac:dyDescent="0.25">
      <c r="N370" s="2"/>
      <c r="P370" s="32"/>
    </row>
    <row r="371" spans="14:16" ht="14.25" customHeight="1" x14ac:dyDescent="0.25">
      <c r="N371" s="2"/>
      <c r="P371" s="32"/>
    </row>
    <row r="372" spans="14:16" ht="14.25" customHeight="1" x14ac:dyDescent="0.25">
      <c r="N372" s="2"/>
      <c r="P372" s="32"/>
    </row>
    <row r="373" spans="14:16" ht="14.25" customHeight="1" x14ac:dyDescent="0.25">
      <c r="N373" s="2"/>
      <c r="P373" s="32"/>
    </row>
    <row r="374" spans="14:16" ht="14.25" customHeight="1" x14ac:dyDescent="0.25">
      <c r="N374" s="2"/>
      <c r="P374" s="32"/>
    </row>
    <row r="375" spans="14:16" ht="14.25" customHeight="1" x14ac:dyDescent="0.25">
      <c r="N375" s="2"/>
      <c r="P375" s="32"/>
    </row>
    <row r="376" spans="14:16" ht="14.25" customHeight="1" x14ac:dyDescent="0.25">
      <c r="N376" s="2"/>
      <c r="P376" s="32"/>
    </row>
    <row r="377" spans="14:16" ht="14.25" customHeight="1" x14ac:dyDescent="0.25">
      <c r="N377" s="2"/>
      <c r="P377" s="32"/>
    </row>
    <row r="378" spans="14:16" ht="14.25" customHeight="1" x14ac:dyDescent="0.25">
      <c r="N378" s="2"/>
      <c r="P378" s="32"/>
    </row>
    <row r="379" spans="14:16" ht="14.25" customHeight="1" x14ac:dyDescent="0.25">
      <c r="N379" s="2"/>
      <c r="P379" s="32"/>
    </row>
    <row r="380" spans="14:16" ht="14.25" customHeight="1" x14ac:dyDescent="0.25">
      <c r="N380" s="2"/>
      <c r="P380" s="32"/>
    </row>
    <row r="381" spans="14:16" ht="14.25" customHeight="1" x14ac:dyDescent="0.25">
      <c r="N381" s="2"/>
      <c r="P381" s="32"/>
    </row>
    <row r="382" spans="14:16" ht="14.25" customHeight="1" x14ac:dyDescent="0.25">
      <c r="N382" s="2"/>
      <c r="P382" s="32"/>
    </row>
    <row r="383" spans="14:16" ht="14.25" customHeight="1" x14ac:dyDescent="0.25">
      <c r="N383" s="2"/>
      <c r="P383" s="32"/>
    </row>
    <row r="384" spans="14:16" ht="14.25" customHeight="1" x14ac:dyDescent="0.25">
      <c r="N384" s="2"/>
      <c r="P384" s="32"/>
    </row>
    <row r="385" spans="14:16" ht="14.25" customHeight="1" x14ac:dyDescent="0.25">
      <c r="N385" s="2"/>
      <c r="P385" s="32"/>
    </row>
    <row r="386" spans="14:16" ht="14.25" customHeight="1" x14ac:dyDescent="0.25">
      <c r="N386" s="2"/>
      <c r="P386" s="32"/>
    </row>
    <row r="387" spans="14:16" ht="14.25" customHeight="1" x14ac:dyDescent="0.25">
      <c r="N387" s="2"/>
      <c r="P387" s="32"/>
    </row>
    <row r="388" spans="14:16" ht="14.25" customHeight="1" x14ac:dyDescent="0.25">
      <c r="N388" s="2"/>
      <c r="P388" s="32"/>
    </row>
    <row r="389" spans="14:16" ht="14.25" customHeight="1" x14ac:dyDescent="0.25">
      <c r="N389" s="2"/>
      <c r="P389" s="32"/>
    </row>
    <row r="390" spans="14:16" ht="14.25" customHeight="1" x14ac:dyDescent="0.25">
      <c r="N390" s="2"/>
      <c r="P390" s="32"/>
    </row>
    <row r="391" spans="14:16" ht="14.25" customHeight="1" x14ac:dyDescent="0.25">
      <c r="N391" s="2"/>
      <c r="P391" s="32"/>
    </row>
    <row r="392" spans="14:16" ht="14.25" customHeight="1" x14ac:dyDescent="0.25">
      <c r="N392" s="2"/>
      <c r="P392" s="32"/>
    </row>
    <row r="393" spans="14:16" ht="14.25" customHeight="1" x14ac:dyDescent="0.25">
      <c r="N393" s="2"/>
      <c r="P393" s="32"/>
    </row>
    <row r="394" spans="14:16" ht="14.25" customHeight="1" x14ac:dyDescent="0.25">
      <c r="N394" s="2"/>
      <c r="P394" s="32"/>
    </row>
    <row r="395" spans="14:16" ht="14.25" customHeight="1" x14ac:dyDescent="0.25">
      <c r="N395" s="2"/>
      <c r="P395" s="32"/>
    </row>
    <row r="396" spans="14:16" ht="14.25" customHeight="1" x14ac:dyDescent="0.25">
      <c r="N396" s="2"/>
      <c r="P396" s="32"/>
    </row>
    <row r="397" spans="14:16" ht="14.25" customHeight="1" x14ac:dyDescent="0.25">
      <c r="N397" s="2"/>
      <c r="P397" s="32"/>
    </row>
    <row r="398" spans="14:16" ht="14.25" customHeight="1" x14ac:dyDescent="0.25">
      <c r="N398" s="2"/>
      <c r="P398" s="32"/>
    </row>
    <row r="399" spans="14:16" ht="14.25" customHeight="1" x14ac:dyDescent="0.25">
      <c r="N399" s="2"/>
      <c r="P399" s="32"/>
    </row>
    <row r="400" spans="14:16" ht="14.25" customHeight="1" x14ac:dyDescent="0.25">
      <c r="N400" s="2"/>
      <c r="P400" s="32"/>
    </row>
    <row r="401" spans="14:16" ht="14.25" customHeight="1" x14ac:dyDescent="0.25">
      <c r="N401" s="2"/>
      <c r="P401" s="32"/>
    </row>
    <row r="402" spans="14:16" ht="14.25" customHeight="1" x14ac:dyDescent="0.25">
      <c r="N402" s="2"/>
      <c r="P402" s="32"/>
    </row>
    <row r="403" spans="14:16" ht="14.25" customHeight="1" x14ac:dyDescent="0.25">
      <c r="N403" s="2"/>
      <c r="P403" s="32"/>
    </row>
    <row r="404" spans="14:16" ht="14.25" customHeight="1" x14ac:dyDescent="0.25">
      <c r="N404" s="2"/>
      <c r="P404" s="32"/>
    </row>
    <row r="405" spans="14:16" ht="14.25" customHeight="1" x14ac:dyDescent="0.25">
      <c r="N405" s="2"/>
      <c r="P405" s="32"/>
    </row>
    <row r="406" spans="14:16" ht="14.25" customHeight="1" x14ac:dyDescent="0.25">
      <c r="N406" s="2"/>
      <c r="P406" s="32"/>
    </row>
    <row r="407" spans="14:16" ht="14.25" customHeight="1" x14ac:dyDescent="0.25">
      <c r="N407" s="2"/>
      <c r="P407" s="32"/>
    </row>
    <row r="408" spans="14:16" ht="14.25" customHeight="1" x14ac:dyDescent="0.25">
      <c r="N408" s="2"/>
      <c r="P408" s="32"/>
    </row>
    <row r="409" spans="14:16" ht="14.25" customHeight="1" x14ac:dyDescent="0.25">
      <c r="N409" s="2"/>
      <c r="P409" s="32"/>
    </row>
    <row r="410" spans="14:16" ht="14.25" customHeight="1" x14ac:dyDescent="0.25">
      <c r="N410" s="2"/>
      <c r="P410" s="32"/>
    </row>
    <row r="411" spans="14:16" ht="14.25" customHeight="1" x14ac:dyDescent="0.25">
      <c r="N411" s="2"/>
      <c r="P411" s="32"/>
    </row>
    <row r="412" spans="14:16" ht="14.25" customHeight="1" x14ac:dyDescent="0.25">
      <c r="N412" s="2"/>
      <c r="P412" s="32"/>
    </row>
    <row r="413" spans="14:16" ht="14.25" customHeight="1" x14ac:dyDescent="0.25">
      <c r="N413" s="2"/>
      <c r="P413" s="32"/>
    </row>
    <row r="414" spans="14:16" ht="14.25" customHeight="1" x14ac:dyDescent="0.25">
      <c r="N414" s="2"/>
      <c r="P414" s="32"/>
    </row>
    <row r="415" spans="14:16" ht="14.25" customHeight="1" x14ac:dyDescent="0.25">
      <c r="N415" s="2"/>
      <c r="P415" s="32"/>
    </row>
    <row r="416" spans="14:16" ht="14.25" customHeight="1" x14ac:dyDescent="0.25">
      <c r="N416" s="2"/>
      <c r="P416" s="32"/>
    </row>
    <row r="417" spans="14:16" ht="14.25" customHeight="1" x14ac:dyDescent="0.25">
      <c r="N417" s="2"/>
      <c r="P417" s="32"/>
    </row>
    <row r="418" spans="14:16" ht="14.25" customHeight="1" x14ac:dyDescent="0.25">
      <c r="N418" s="2"/>
      <c r="P418" s="32"/>
    </row>
    <row r="419" spans="14:16" ht="14.25" customHeight="1" x14ac:dyDescent="0.25">
      <c r="N419" s="2"/>
      <c r="P419" s="32"/>
    </row>
    <row r="420" spans="14:16" ht="14.25" customHeight="1" x14ac:dyDescent="0.25">
      <c r="N420" s="2"/>
      <c r="P420" s="32"/>
    </row>
    <row r="421" spans="14:16" ht="14.25" customHeight="1" x14ac:dyDescent="0.25">
      <c r="N421" s="2"/>
      <c r="P421" s="32"/>
    </row>
    <row r="422" spans="14:16" ht="14.25" customHeight="1" x14ac:dyDescent="0.25">
      <c r="N422" s="2"/>
      <c r="P422" s="32"/>
    </row>
    <row r="423" spans="14:16" ht="14.25" customHeight="1" x14ac:dyDescent="0.25">
      <c r="N423" s="2"/>
      <c r="P423" s="32"/>
    </row>
    <row r="424" spans="14:16" ht="14.25" customHeight="1" x14ac:dyDescent="0.25">
      <c r="N424" s="2"/>
      <c r="P424" s="32"/>
    </row>
    <row r="425" spans="14:16" ht="14.25" customHeight="1" x14ac:dyDescent="0.25">
      <c r="N425" s="2"/>
      <c r="P425" s="32"/>
    </row>
    <row r="426" spans="14:16" ht="14.25" customHeight="1" x14ac:dyDescent="0.25">
      <c r="N426" s="2"/>
      <c r="P426" s="32"/>
    </row>
    <row r="427" spans="14:16" ht="14.25" customHeight="1" x14ac:dyDescent="0.25">
      <c r="N427" s="2"/>
      <c r="P427" s="32"/>
    </row>
    <row r="428" spans="14:16" ht="14.25" customHeight="1" x14ac:dyDescent="0.25">
      <c r="N428" s="2"/>
      <c r="P428" s="32"/>
    </row>
    <row r="429" spans="14:16" ht="14.25" customHeight="1" x14ac:dyDescent="0.25">
      <c r="N429" s="2"/>
      <c r="P429" s="32"/>
    </row>
    <row r="430" spans="14:16" ht="14.25" customHeight="1" x14ac:dyDescent="0.25">
      <c r="N430" s="2"/>
      <c r="P430" s="32"/>
    </row>
    <row r="431" spans="14:16" ht="14.25" customHeight="1" x14ac:dyDescent="0.25">
      <c r="N431" s="2"/>
      <c r="P431" s="32"/>
    </row>
    <row r="432" spans="14:16" ht="14.25" customHeight="1" x14ac:dyDescent="0.25">
      <c r="N432" s="2"/>
      <c r="P432" s="32"/>
    </row>
    <row r="433" spans="14:16" ht="14.25" customHeight="1" x14ac:dyDescent="0.25">
      <c r="N433" s="2"/>
      <c r="P433" s="32"/>
    </row>
    <row r="434" spans="14:16" ht="14.25" customHeight="1" x14ac:dyDescent="0.25">
      <c r="N434" s="2"/>
      <c r="P434" s="32"/>
    </row>
    <row r="435" spans="14:16" ht="14.25" customHeight="1" x14ac:dyDescent="0.25">
      <c r="N435" s="2"/>
      <c r="P435" s="32"/>
    </row>
    <row r="436" spans="14:16" ht="14.25" customHeight="1" x14ac:dyDescent="0.25">
      <c r="N436" s="2"/>
      <c r="P436" s="32"/>
    </row>
    <row r="437" spans="14:16" ht="14.25" customHeight="1" x14ac:dyDescent="0.25">
      <c r="N437" s="2"/>
      <c r="P437" s="32"/>
    </row>
    <row r="438" spans="14:16" ht="14.25" customHeight="1" x14ac:dyDescent="0.25">
      <c r="N438" s="2"/>
      <c r="P438" s="32"/>
    </row>
    <row r="439" spans="14:16" ht="14.25" customHeight="1" x14ac:dyDescent="0.25">
      <c r="N439" s="2"/>
      <c r="P439" s="32"/>
    </row>
    <row r="440" spans="14:16" ht="14.25" customHeight="1" x14ac:dyDescent="0.25">
      <c r="N440" s="2"/>
      <c r="P440" s="32"/>
    </row>
    <row r="441" spans="14:16" ht="14.25" customHeight="1" x14ac:dyDescent="0.25">
      <c r="N441" s="2"/>
      <c r="P441" s="32"/>
    </row>
    <row r="442" spans="14:16" ht="14.25" customHeight="1" x14ac:dyDescent="0.25">
      <c r="N442" s="2"/>
      <c r="P442" s="32"/>
    </row>
    <row r="443" spans="14:16" ht="14.25" customHeight="1" x14ac:dyDescent="0.25">
      <c r="N443" s="2"/>
      <c r="P443" s="32"/>
    </row>
    <row r="444" spans="14:16" ht="14.25" customHeight="1" x14ac:dyDescent="0.25">
      <c r="N444" s="2"/>
      <c r="P444" s="32"/>
    </row>
    <row r="445" spans="14:16" ht="14.25" customHeight="1" x14ac:dyDescent="0.25">
      <c r="N445" s="2"/>
      <c r="P445" s="32"/>
    </row>
    <row r="446" spans="14:16" ht="14.25" customHeight="1" x14ac:dyDescent="0.25">
      <c r="N446" s="2"/>
      <c r="P446" s="32"/>
    </row>
    <row r="447" spans="14:16" ht="14.25" customHeight="1" x14ac:dyDescent="0.25">
      <c r="N447" s="2"/>
      <c r="P447" s="32"/>
    </row>
    <row r="448" spans="14:16" ht="14.25" customHeight="1" x14ac:dyDescent="0.25">
      <c r="N448" s="2"/>
      <c r="P448" s="32"/>
    </row>
    <row r="449" spans="14:16" ht="14.25" customHeight="1" x14ac:dyDescent="0.25">
      <c r="N449" s="2"/>
      <c r="P449" s="32"/>
    </row>
    <row r="450" spans="14:16" ht="14.25" customHeight="1" x14ac:dyDescent="0.25">
      <c r="N450" s="2"/>
      <c r="P450" s="32"/>
    </row>
    <row r="451" spans="14:16" ht="14.25" customHeight="1" x14ac:dyDescent="0.25">
      <c r="N451" s="2"/>
      <c r="P451" s="32"/>
    </row>
    <row r="452" spans="14:16" ht="14.25" customHeight="1" x14ac:dyDescent="0.25">
      <c r="N452" s="2"/>
      <c r="P452" s="32"/>
    </row>
    <row r="453" spans="14:16" ht="14.25" customHeight="1" x14ac:dyDescent="0.25">
      <c r="N453" s="2"/>
      <c r="P453" s="32"/>
    </row>
    <row r="454" spans="14:16" ht="14.25" customHeight="1" x14ac:dyDescent="0.25">
      <c r="N454" s="2"/>
      <c r="P454" s="32"/>
    </row>
    <row r="455" spans="14:16" ht="14.25" customHeight="1" x14ac:dyDescent="0.25">
      <c r="N455" s="2"/>
      <c r="P455" s="32"/>
    </row>
    <row r="456" spans="14:16" ht="14.25" customHeight="1" x14ac:dyDescent="0.25">
      <c r="N456" s="2"/>
      <c r="P456" s="32"/>
    </row>
    <row r="457" spans="14:16" ht="14.25" customHeight="1" x14ac:dyDescent="0.25">
      <c r="N457" s="2"/>
      <c r="P457" s="32"/>
    </row>
    <row r="458" spans="14:16" ht="14.25" customHeight="1" x14ac:dyDescent="0.25">
      <c r="N458" s="2"/>
      <c r="P458" s="32"/>
    </row>
    <row r="459" spans="14:16" ht="14.25" customHeight="1" x14ac:dyDescent="0.25">
      <c r="N459" s="2"/>
      <c r="P459" s="32"/>
    </row>
    <row r="460" spans="14:16" ht="14.25" customHeight="1" x14ac:dyDescent="0.25">
      <c r="N460" s="2"/>
      <c r="P460" s="32"/>
    </row>
    <row r="461" spans="14:16" ht="14.25" customHeight="1" x14ac:dyDescent="0.25">
      <c r="N461" s="2"/>
      <c r="P461" s="32"/>
    </row>
    <row r="462" spans="14:16" ht="14.25" customHeight="1" x14ac:dyDescent="0.25">
      <c r="N462" s="2"/>
      <c r="P462" s="32"/>
    </row>
    <row r="463" spans="14:16" ht="14.25" customHeight="1" x14ac:dyDescent="0.25">
      <c r="N463" s="2"/>
      <c r="P463" s="32"/>
    </row>
    <row r="464" spans="14:16" ht="14.25" customHeight="1" x14ac:dyDescent="0.25">
      <c r="N464" s="2"/>
      <c r="P464" s="32"/>
    </row>
    <row r="465" spans="14:16" ht="14.25" customHeight="1" x14ac:dyDescent="0.25">
      <c r="N465" s="2"/>
      <c r="P465" s="32"/>
    </row>
    <row r="466" spans="14:16" ht="14.25" customHeight="1" x14ac:dyDescent="0.25">
      <c r="N466" s="2"/>
      <c r="P466" s="32"/>
    </row>
    <row r="467" spans="14:16" ht="14.25" customHeight="1" x14ac:dyDescent="0.25">
      <c r="N467" s="2"/>
      <c r="P467" s="32"/>
    </row>
    <row r="468" spans="14:16" ht="14.25" customHeight="1" x14ac:dyDescent="0.25">
      <c r="N468" s="2"/>
      <c r="P468" s="32"/>
    </row>
    <row r="469" spans="14:16" ht="14.25" customHeight="1" x14ac:dyDescent="0.25">
      <c r="N469" s="2"/>
      <c r="P469" s="32"/>
    </row>
    <row r="470" spans="14:16" ht="14.25" customHeight="1" x14ac:dyDescent="0.25">
      <c r="N470" s="2"/>
      <c r="P470" s="32"/>
    </row>
    <row r="471" spans="14:16" ht="14.25" customHeight="1" x14ac:dyDescent="0.25">
      <c r="N471" s="2"/>
      <c r="P471" s="32"/>
    </row>
    <row r="472" spans="14:16" ht="14.25" customHeight="1" x14ac:dyDescent="0.25">
      <c r="N472" s="2"/>
      <c r="P472" s="32"/>
    </row>
    <row r="473" spans="14:16" ht="14.25" customHeight="1" x14ac:dyDescent="0.25">
      <c r="N473" s="2"/>
      <c r="P473" s="32"/>
    </row>
    <row r="474" spans="14:16" ht="14.25" customHeight="1" x14ac:dyDescent="0.25">
      <c r="N474" s="2"/>
      <c r="P474" s="32"/>
    </row>
    <row r="475" spans="14:16" ht="14.25" customHeight="1" x14ac:dyDescent="0.25">
      <c r="N475" s="2"/>
      <c r="P475" s="32"/>
    </row>
    <row r="476" spans="14:16" ht="14.25" customHeight="1" x14ac:dyDescent="0.25">
      <c r="N476" s="2"/>
      <c r="P476" s="32"/>
    </row>
    <row r="477" spans="14:16" ht="14.25" customHeight="1" x14ac:dyDescent="0.25">
      <c r="N477" s="2"/>
      <c r="P477" s="32"/>
    </row>
    <row r="478" spans="14:16" ht="14.25" customHeight="1" x14ac:dyDescent="0.25">
      <c r="N478" s="2"/>
      <c r="P478" s="32"/>
    </row>
    <row r="479" spans="14:16" ht="14.25" customHeight="1" x14ac:dyDescent="0.25">
      <c r="N479" s="2"/>
      <c r="P479" s="32"/>
    </row>
    <row r="480" spans="14:16" ht="14.25" customHeight="1" x14ac:dyDescent="0.25">
      <c r="N480" s="2"/>
      <c r="P480" s="32"/>
    </row>
    <row r="481" spans="14:16" ht="14.25" customHeight="1" x14ac:dyDescent="0.25">
      <c r="N481" s="2"/>
      <c r="P481" s="32"/>
    </row>
    <row r="482" spans="14:16" ht="14.25" customHeight="1" x14ac:dyDescent="0.25">
      <c r="N482" s="2"/>
      <c r="P482" s="32"/>
    </row>
    <row r="483" spans="14:16" ht="14.25" customHeight="1" x14ac:dyDescent="0.25">
      <c r="N483" s="2"/>
      <c r="P483" s="32"/>
    </row>
    <row r="484" spans="14:16" ht="14.25" customHeight="1" x14ac:dyDescent="0.25">
      <c r="N484" s="2"/>
      <c r="P484" s="32"/>
    </row>
    <row r="485" spans="14:16" ht="14.25" customHeight="1" x14ac:dyDescent="0.25">
      <c r="N485" s="2"/>
      <c r="P485" s="32"/>
    </row>
    <row r="486" spans="14:16" ht="14.25" customHeight="1" x14ac:dyDescent="0.25">
      <c r="N486" s="2"/>
      <c r="P486" s="32"/>
    </row>
    <row r="487" spans="14:16" ht="14.25" customHeight="1" x14ac:dyDescent="0.25">
      <c r="N487" s="2"/>
      <c r="P487" s="32"/>
    </row>
    <row r="488" spans="14:16" ht="14.25" customHeight="1" x14ac:dyDescent="0.25">
      <c r="N488" s="2"/>
      <c r="P488" s="32"/>
    </row>
    <row r="489" spans="14:16" ht="14.25" customHeight="1" x14ac:dyDescent="0.25">
      <c r="N489" s="2"/>
      <c r="P489" s="32"/>
    </row>
    <row r="490" spans="14:16" ht="14.25" customHeight="1" x14ac:dyDescent="0.25">
      <c r="N490" s="2"/>
      <c r="P490" s="32"/>
    </row>
    <row r="491" spans="14:16" ht="14.25" customHeight="1" x14ac:dyDescent="0.25">
      <c r="N491" s="2"/>
      <c r="P491" s="32"/>
    </row>
    <row r="492" spans="14:16" ht="14.25" customHeight="1" x14ac:dyDescent="0.25">
      <c r="N492" s="2"/>
      <c r="P492" s="32"/>
    </row>
    <row r="493" spans="14:16" ht="14.25" customHeight="1" x14ac:dyDescent="0.25">
      <c r="N493" s="2"/>
      <c r="P493" s="32"/>
    </row>
    <row r="494" spans="14:16" ht="14.25" customHeight="1" x14ac:dyDescent="0.25">
      <c r="N494" s="2"/>
      <c r="P494" s="32"/>
    </row>
    <row r="495" spans="14:16" ht="14.25" customHeight="1" x14ac:dyDescent="0.25">
      <c r="N495" s="2"/>
      <c r="P495" s="32"/>
    </row>
    <row r="496" spans="14:16" ht="14.25" customHeight="1" x14ac:dyDescent="0.25">
      <c r="N496" s="2"/>
      <c r="P496" s="32"/>
    </row>
    <row r="497" spans="14:16" ht="14.25" customHeight="1" x14ac:dyDescent="0.25">
      <c r="N497" s="2"/>
      <c r="P497" s="32"/>
    </row>
    <row r="498" spans="14:16" ht="14.25" customHeight="1" x14ac:dyDescent="0.25">
      <c r="N498" s="2"/>
      <c r="P498" s="32"/>
    </row>
    <row r="499" spans="14:16" ht="14.25" customHeight="1" x14ac:dyDescent="0.25">
      <c r="N499" s="2"/>
      <c r="P499" s="32"/>
    </row>
    <row r="500" spans="14:16" ht="14.25" customHeight="1" x14ac:dyDescent="0.25">
      <c r="N500" s="2"/>
      <c r="P500" s="32"/>
    </row>
    <row r="501" spans="14:16" ht="14.25" customHeight="1" x14ac:dyDescent="0.25">
      <c r="N501" s="2"/>
      <c r="P501" s="32"/>
    </row>
    <row r="502" spans="14:16" ht="14.25" customHeight="1" x14ac:dyDescent="0.25">
      <c r="N502" s="2"/>
      <c r="P502" s="32"/>
    </row>
    <row r="503" spans="14:16" ht="14.25" customHeight="1" x14ac:dyDescent="0.25">
      <c r="N503" s="2"/>
      <c r="P503" s="32"/>
    </row>
    <row r="504" spans="14:16" ht="14.25" customHeight="1" x14ac:dyDescent="0.25">
      <c r="N504" s="2"/>
      <c r="P504" s="32"/>
    </row>
    <row r="505" spans="14:16" ht="14.25" customHeight="1" x14ac:dyDescent="0.25">
      <c r="N505" s="2"/>
      <c r="P505" s="32"/>
    </row>
    <row r="506" spans="14:16" ht="14.25" customHeight="1" x14ac:dyDescent="0.25">
      <c r="N506" s="2"/>
      <c r="P506" s="32"/>
    </row>
    <row r="507" spans="14:16" ht="14.25" customHeight="1" x14ac:dyDescent="0.25">
      <c r="N507" s="2"/>
      <c r="P507" s="32"/>
    </row>
    <row r="508" spans="14:16" ht="14.25" customHeight="1" x14ac:dyDescent="0.25">
      <c r="N508" s="2"/>
      <c r="P508" s="32"/>
    </row>
    <row r="509" spans="14:16" ht="14.25" customHeight="1" x14ac:dyDescent="0.25">
      <c r="N509" s="2"/>
      <c r="P509" s="32"/>
    </row>
    <row r="510" spans="14:16" ht="14.25" customHeight="1" x14ac:dyDescent="0.25">
      <c r="N510" s="2"/>
      <c r="P510" s="32"/>
    </row>
    <row r="511" spans="14:16" ht="14.25" customHeight="1" x14ac:dyDescent="0.25">
      <c r="N511" s="2"/>
      <c r="P511" s="32"/>
    </row>
    <row r="512" spans="14:16" ht="14.25" customHeight="1" x14ac:dyDescent="0.25">
      <c r="N512" s="2"/>
      <c r="P512" s="32"/>
    </row>
    <row r="513" spans="14:16" ht="14.25" customHeight="1" x14ac:dyDescent="0.25">
      <c r="N513" s="2"/>
      <c r="P513" s="32"/>
    </row>
    <row r="514" spans="14:16" ht="14.25" customHeight="1" x14ac:dyDescent="0.25">
      <c r="N514" s="2"/>
      <c r="P514" s="32"/>
    </row>
    <row r="515" spans="14:16" ht="14.25" customHeight="1" x14ac:dyDescent="0.25">
      <c r="N515" s="2"/>
      <c r="P515" s="32"/>
    </row>
    <row r="516" spans="14:16" ht="14.25" customHeight="1" x14ac:dyDescent="0.25">
      <c r="N516" s="2"/>
      <c r="P516" s="32"/>
    </row>
    <row r="517" spans="14:16" ht="14.25" customHeight="1" x14ac:dyDescent="0.25">
      <c r="N517" s="2"/>
      <c r="P517" s="32"/>
    </row>
    <row r="518" spans="14:16" ht="14.25" customHeight="1" x14ac:dyDescent="0.25">
      <c r="N518" s="2"/>
      <c r="P518" s="32"/>
    </row>
    <row r="519" spans="14:16" ht="14.25" customHeight="1" x14ac:dyDescent="0.25">
      <c r="N519" s="2"/>
      <c r="P519" s="32"/>
    </row>
    <row r="520" spans="14:16" ht="14.25" customHeight="1" x14ac:dyDescent="0.25">
      <c r="N520" s="2"/>
      <c r="P520" s="32"/>
    </row>
    <row r="521" spans="14:16" ht="14.25" customHeight="1" x14ac:dyDescent="0.25">
      <c r="N521" s="2"/>
      <c r="P521" s="32"/>
    </row>
    <row r="522" spans="14:16" ht="14.25" customHeight="1" x14ac:dyDescent="0.25">
      <c r="N522" s="2"/>
      <c r="P522" s="32"/>
    </row>
    <row r="523" spans="14:16" ht="14.25" customHeight="1" x14ac:dyDescent="0.25">
      <c r="N523" s="2"/>
      <c r="P523" s="32"/>
    </row>
    <row r="524" spans="14:16" ht="14.25" customHeight="1" x14ac:dyDescent="0.25">
      <c r="N524" s="2"/>
      <c r="P524" s="32"/>
    </row>
    <row r="525" spans="14:16" ht="14.25" customHeight="1" x14ac:dyDescent="0.25">
      <c r="N525" s="2"/>
      <c r="P525" s="32"/>
    </row>
    <row r="526" spans="14:16" ht="14.25" customHeight="1" x14ac:dyDescent="0.25">
      <c r="N526" s="2"/>
      <c r="P526" s="32"/>
    </row>
    <row r="527" spans="14:16" ht="14.25" customHeight="1" x14ac:dyDescent="0.25">
      <c r="N527" s="2"/>
      <c r="P527" s="32"/>
    </row>
    <row r="528" spans="14:16" ht="14.25" customHeight="1" x14ac:dyDescent="0.25">
      <c r="N528" s="2"/>
      <c r="P528" s="32"/>
    </row>
    <row r="529" spans="14:16" ht="14.25" customHeight="1" x14ac:dyDescent="0.25">
      <c r="N529" s="2"/>
      <c r="P529" s="32"/>
    </row>
    <row r="530" spans="14:16" ht="14.25" customHeight="1" x14ac:dyDescent="0.25">
      <c r="N530" s="2"/>
      <c r="P530" s="32"/>
    </row>
    <row r="531" spans="14:16" ht="14.25" customHeight="1" x14ac:dyDescent="0.25">
      <c r="N531" s="2"/>
      <c r="P531" s="32"/>
    </row>
    <row r="532" spans="14:16" ht="14.25" customHeight="1" x14ac:dyDescent="0.25">
      <c r="N532" s="2"/>
      <c r="P532" s="32"/>
    </row>
    <row r="533" spans="14:16" ht="14.25" customHeight="1" x14ac:dyDescent="0.25">
      <c r="N533" s="2"/>
      <c r="P533" s="32"/>
    </row>
    <row r="534" spans="14:16" ht="14.25" customHeight="1" x14ac:dyDescent="0.25">
      <c r="N534" s="2"/>
      <c r="P534" s="32"/>
    </row>
    <row r="535" spans="14:16" ht="14.25" customHeight="1" x14ac:dyDescent="0.25">
      <c r="N535" s="2"/>
      <c r="P535" s="32"/>
    </row>
    <row r="536" spans="14:16" ht="14.25" customHeight="1" x14ac:dyDescent="0.25">
      <c r="N536" s="2"/>
      <c r="P536" s="32"/>
    </row>
    <row r="537" spans="14:16" ht="14.25" customHeight="1" x14ac:dyDescent="0.25">
      <c r="N537" s="2"/>
      <c r="P537" s="32"/>
    </row>
    <row r="538" spans="14:16" ht="14.25" customHeight="1" x14ac:dyDescent="0.25">
      <c r="N538" s="2"/>
      <c r="P538" s="32"/>
    </row>
    <row r="539" spans="14:16" ht="14.25" customHeight="1" x14ac:dyDescent="0.25">
      <c r="N539" s="2"/>
      <c r="P539" s="32"/>
    </row>
    <row r="540" spans="14:16" ht="14.25" customHeight="1" x14ac:dyDescent="0.25">
      <c r="N540" s="2"/>
      <c r="P540" s="32"/>
    </row>
    <row r="541" spans="14:16" ht="14.25" customHeight="1" x14ac:dyDescent="0.25">
      <c r="N541" s="2"/>
      <c r="P541" s="32"/>
    </row>
    <row r="542" spans="14:16" ht="14.25" customHeight="1" x14ac:dyDescent="0.25">
      <c r="N542" s="2"/>
      <c r="P542" s="32"/>
    </row>
    <row r="543" spans="14:16" ht="14.25" customHeight="1" x14ac:dyDescent="0.25">
      <c r="N543" s="2"/>
      <c r="P543" s="32"/>
    </row>
    <row r="544" spans="14:16" ht="14.25" customHeight="1" x14ac:dyDescent="0.25">
      <c r="N544" s="2"/>
      <c r="P544" s="32"/>
    </row>
    <row r="545" spans="14:16" ht="14.25" customHeight="1" x14ac:dyDescent="0.25">
      <c r="N545" s="2"/>
      <c r="P545" s="32"/>
    </row>
    <row r="546" spans="14:16" ht="14.25" customHeight="1" x14ac:dyDescent="0.25">
      <c r="N546" s="2"/>
      <c r="P546" s="32"/>
    </row>
    <row r="547" spans="14:16" ht="14.25" customHeight="1" x14ac:dyDescent="0.25">
      <c r="N547" s="2"/>
      <c r="P547" s="32"/>
    </row>
    <row r="548" spans="14:16" ht="14.25" customHeight="1" x14ac:dyDescent="0.25">
      <c r="N548" s="2"/>
      <c r="P548" s="32"/>
    </row>
    <row r="549" spans="14:16" ht="14.25" customHeight="1" x14ac:dyDescent="0.25">
      <c r="N549" s="2"/>
      <c r="P549" s="32"/>
    </row>
    <row r="550" spans="14:16" ht="14.25" customHeight="1" x14ac:dyDescent="0.25">
      <c r="N550" s="2"/>
      <c r="P550" s="32"/>
    </row>
    <row r="551" spans="14:16" ht="14.25" customHeight="1" x14ac:dyDescent="0.25">
      <c r="N551" s="2"/>
      <c r="P551" s="32"/>
    </row>
    <row r="552" spans="14:16" ht="14.25" customHeight="1" x14ac:dyDescent="0.25">
      <c r="N552" s="2"/>
      <c r="P552" s="32"/>
    </row>
    <row r="553" spans="14:16" ht="14.25" customHeight="1" x14ac:dyDescent="0.25">
      <c r="N553" s="2"/>
      <c r="P553" s="32"/>
    </row>
    <row r="554" spans="14:16" ht="14.25" customHeight="1" x14ac:dyDescent="0.25">
      <c r="N554" s="2"/>
      <c r="P554" s="32"/>
    </row>
    <row r="555" spans="14:16" ht="14.25" customHeight="1" x14ac:dyDescent="0.25">
      <c r="N555" s="2"/>
      <c r="P555" s="32"/>
    </row>
    <row r="556" spans="14:16" ht="14.25" customHeight="1" x14ac:dyDescent="0.25">
      <c r="N556" s="2"/>
      <c r="P556" s="32"/>
    </row>
    <row r="557" spans="14:16" ht="14.25" customHeight="1" x14ac:dyDescent="0.25">
      <c r="N557" s="2"/>
      <c r="P557" s="32"/>
    </row>
    <row r="558" spans="14:16" ht="14.25" customHeight="1" x14ac:dyDescent="0.25">
      <c r="N558" s="2"/>
      <c r="P558" s="32"/>
    </row>
    <row r="559" spans="14:16" ht="14.25" customHeight="1" x14ac:dyDescent="0.25">
      <c r="N559" s="2"/>
      <c r="P559" s="32"/>
    </row>
    <row r="560" spans="14:16" ht="14.25" customHeight="1" x14ac:dyDescent="0.25">
      <c r="N560" s="2"/>
      <c r="P560" s="32"/>
    </row>
    <row r="561" spans="14:16" ht="14.25" customHeight="1" x14ac:dyDescent="0.25">
      <c r="N561" s="2"/>
      <c r="P561" s="32"/>
    </row>
    <row r="562" spans="14:16" ht="14.25" customHeight="1" x14ac:dyDescent="0.25">
      <c r="N562" s="2"/>
      <c r="P562" s="32"/>
    </row>
    <row r="563" spans="14:16" ht="14.25" customHeight="1" x14ac:dyDescent="0.25">
      <c r="N563" s="2"/>
      <c r="P563" s="32"/>
    </row>
    <row r="564" spans="14:16" ht="14.25" customHeight="1" x14ac:dyDescent="0.25">
      <c r="N564" s="2"/>
      <c r="P564" s="32"/>
    </row>
    <row r="565" spans="14:16" ht="14.25" customHeight="1" x14ac:dyDescent="0.25">
      <c r="N565" s="2"/>
      <c r="P565" s="32"/>
    </row>
    <row r="566" spans="14:16" ht="14.25" customHeight="1" x14ac:dyDescent="0.25">
      <c r="N566" s="2"/>
      <c r="P566" s="32"/>
    </row>
    <row r="567" spans="14:16" ht="14.25" customHeight="1" x14ac:dyDescent="0.25">
      <c r="N567" s="2"/>
      <c r="P567" s="32"/>
    </row>
    <row r="568" spans="14:16" ht="14.25" customHeight="1" x14ac:dyDescent="0.25">
      <c r="N568" s="2"/>
      <c r="P568" s="32"/>
    </row>
    <row r="569" spans="14:16" ht="14.25" customHeight="1" x14ac:dyDescent="0.25">
      <c r="N569" s="2"/>
      <c r="P569" s="32"/>
    </row>
    <row r="570" spans="14:16" ht="14.25" customHeight="1" x14ac:dyDescent="0.25">
      <c r="N570" s="2"/>
      <c r="P570" s="32"/>
    </row>
    <row r="571" spans="14:16" ht="14.25" customHeight="1" x14ac:dyDescent="0.25">
      <c r="N571" s="2"/>
      <c r="P571" s="32"/>
    </row>
    <row r="572" spans="14:16" ht="14.25" customHeight="1" x14ac:dyDescent="0.25">
      <c r="N572" s="2"/>
      <c r="P572" s="32"/>
    </row>
    <row r="573" spans="14:16" ht="14.25" customHeight="1" x14ac:dyDescent="0.25">
      <c r="N573" s="2"/>
      <c r="P573" s="32"/>
    </row>
    <row r="574" spans="14:16" ht="14.25" customHeight="1" x14ac:dyDescent="0.25">
      <c r="N574" s="2"/>
      <c r="P574" s="32"/>
    </row>
    <row r="575" spans="14:16" ht="14.25" customHeight="1" x14ac:dyDescent="0.25">
      <c r="N575" s="2"/>
      <c r="P575" s="32"/>
    </row>
    <row r="576" spans="14:16" ht="14.25" customHeight="1" x14ac:dyDescent="0.25">
      <c r="N576" s="2"/>
      <c r="P576" s="32"/>
    </row>
    <row r="577" spans="14:16" ht="14.25" customHeight="1" x14ac:dyDescent="0.25">
      <c r="N577" s="2"/>
      <c r="P577" s="32"/>
    </row>
    <row r="578" spans="14:16" ht="14.25" customHeight="1" x14ac:dyDescent="0.25">
      <c r="N578" s="2"/>
      <c r="P578" s="32"/>
    </row>
    <row r="579" spans="14:16" ht="14.25" customHeight="1" x14ac:dyDescent="0.25">
      <c r="N579" s="2"/>
      <c r="P579" s="32"/>
    </row>
    <row r="580" spans="14:16" ht="14.25" customHeight="1" x14ac:dyDescent="0.25">
      <c r="N580" s="2"/>
      <c r="P580" s="32"/>
    </row>
    <row r="581" spans="14:16" ht="14.25" customHeight="1" x14ac:dyDescent="0.25">
      <c r="N581" s="2"/>
      <c r="P581" s="32"/>
    </row>
    <row r="582" spans="14:16" ht="14.25" customHeight="1" x14ac:dyDescent="0.25">
      <c r="N582" s="2"/>
      <c r="P582" s="32"/>
    </row>
    <row r="583" spans="14:16" ht="14.25" customHeight="1" x14ac:dyDescent="0.25">
      <c r="N583" s="2"/>
      <c r="P583" s="32"/>
    </row>
    <row r="584" spans="14:16" ht="14.25" customHeight="1" x14ac:dyDescent="0.25">
      <c r="N584" s="2"/>
      <c r="P584" s="32"/>
    </row>
    <row r="585" spans="14:16" ht="14.25" customHeight="1" x14ac:dyDescent="0.25">
      <c r="N585" s="2"/>
      <c r="P585" s="32"/>
    </row>
    <row r="586" spans="14:16" ht="14.25" customHeight="1" x14ac:dyDescent="0.25">
      <c r="N586" s="2"/>
      <c r="P586" s="32"/>
    </row>
    <row r="587" spans="14:16" ht="14.25" customHeight="1" x14ac:dyDescent="0.25">
      <c r="N587" s="2"/>
      <c r="P587" s="32"/>
    </row>
    <row r="588" spans="14:16" ht="14.25" customHeight="1" x14ac:dyDescent="0.25">
      <c r="N588" s="2"/>
      <c r="P588" s="32"/>
    </row>
    <row r="589" spans="14:16" ht="14.25" customHeight="1" x14ac:dyDescent="0.25">
      <c r="N589" s="2"/>
      <c r="P589" s="32"/>
    </row>
    <row r="590" spans="14:16" ht="14.25" customHeight="1" x14ac:dyDescent="0.25">
      <c r="N590" s="2"/>
      <c r="P590" s="32"/>
    </row>
    <row r="591" spans="14:16" ht="14.25" customHeight="1" x14ac:dyDescent="0.25">
      <c r="N591" s="2"/>
      <c r="P591" s="32"/>
    </row>
    <row r="592" spans="14:16" ht="14.25" customHeight="1" x14ac:dyDescent="0.25">
      <c r="N592" s="2"/>
      <c r="P592" s="32"/>
    </row>
    <row r="593" spans="14:16" ht="14.25" customHeight="1" x14ac:dyDescent="0.25">
      <c r="N593" s="2"/>
      <c r="P593" s="32"/>
    </row>
    <row r="594" spans="14:16" ht="14.25" customHeight="1" x14ac:dyDescent="0.25">
      <c r="N594" s="2"/>
      <c r="P594" s="32"/>
    </row>
    <row r="595" spans="14:16" ht="14.25" customHeight="1" x14ac:dyDescent="0.25">
      <c r="N595" s="2"/>
      <c r="P595" s="32"/>
    </row>
    <row r="596" spans="14:16" ht="14.25" customHeight="1" x14ac:dyDescent="0.25">
      <c r="N596" s="2"/>
      <c r="P596" s="32"/>
    </row>
    <row r="597" spans="14:16" ht="14.25" customHeight="1" x14ac:dyDescent="0.25">
      <c r="N597" s="2"/>
      <c r="P597" s="32"/>
    </row>
    <row r="598" spans="14:16" ht="14.25" customHeight="1" x14ac:dyDescent="0.25">
      <c r="N598" s="2"/>
      <c r="P598" s="32"/>
    </row>
    <row r="599" spans="14:16" ht="14.25" customHeight="1" x14ac:dyDescent="0.25">
      <c r="N599" s="2"/>
      <c r="P599" s="32"/>
    </row>
    <row r="600" spans="14:16" ht="14.25" customHeight="1" x14ac:dyDescent="0.25">
      <c r="N600" s="2"/>
      <c r="P600" s="32"/>
    </row>
    <row r="601" spans="14:16" ht="14.25" customHeight="1" x14ac:dyDescent="0.25">
      <c r="N601" s="2"/>
      <c r="P601" s="32"/>
    </row>
    <row r="602" spans="14:16" ht="14.25" customHeight="1" x14ac:dyDescent="0.25">
      <c r="N602" s="2"/>
      <c r="P602" s="32"/>
    </row>
    <row r="603" spans="14:16" ht="14.25" customHeight="1" x14ac:dyDescent="0.25">
      <c r="N603" s="2"/>
      <c r="P603" s="32"/>
    </row>
    <row r="604" spans="14:16" ht="14.25" customHeight="1" x14ac:dyDescent="0.25">
      <c r="N604" s="2"/>
      <c r="P604" s="32"/>
    </row>
    <row r="605" spans="14:16" ht="14.25" customHeight="1" x14ac:dyDescent="0.25">
      <c r="N605" s="2"/>
      <c r="P605" s="32"/>
    </row>
    <row r="606" spans="14:16" ht="14.25" customHeight="1" x14ac:dyDescent="0.25">
      <c r="N606" s="2"/>
      <c r="P606" s="32"/>
    </row>
    <row r="607" spans="14:16" ht="14.25" customHeight="1" x14ac:dyDescent="0.25">
      <c r="N607" s="2"/>
      <c r="P607" s="32"/>
    </row>
    <row r="608" spans="14:16" ht="14.25" customHeight="1" x14ac:dyDescent="0.25">
      <c r="N608" s="2"/>
      <c r="P608" s="32"/>
    </row>
    <row r="609" spans="14:16" ht="14.25" customHeight="1" x14ac:dyDescent="0.25">
      <c r="N609" s="2"/>
      <c r="P609" s="32"/>
    </row>
    <row r="610" spans="14:16" ht="14.25" customHeight="1" x14ac:dyDescent="0.25">
      <c r="N610" s="2"/>
      <c r="P610" s="32"/>
    </row>
    <row r="611" spans="14:16" ht="14.25" customHeight="1" x14ac:dyDescent="0.25">
      <c r="N611" s="2"/>
      <c r="P611" s="32"/>
    </row>
    <row r="612" spans="14:16" ht="14.25" customHeight="1" x14ac:dyDescent="0.25">
      <c r="N612" s="2"/>
      <c r="P612" s="32"/>
    </row>
    <row r="613" spans="14:16" ht="14.25" customHeight="1" x14ac:dyDescent="0.25">
      <c r="N613" s="2"/>
      <c r="P613" s="32"/>
    </row>
    <row r="614" spans="14:16" ht="14.25" customHeight="1" x14ac:dyDescent="0.25">
      <c r="N614" s="2"/>
      <c r="P614" s="32"/>
    </row>
    <row r="615" spans="14:16" ht="14.25" customHeight="1" x14ac:dyDescent="0.25">
      <c r="N615" s="2"/>
      <c r="P615" s="32"/>
    </row>
    <row r="616" spans="14:16" ht="14.25" customHeight="1" x14ac:dyDescent="0.25">
      <c r="N616" s="2"/>
      <c r="P616" s="32"/>
    </row>
    <row r="617" spans="14:16" ht="14.25" customHeight="1" x14ac:dyDescent="0.25">
      <c r="N617" s="2"/>
      <c r="P617" s="32"/>
    </row>
    <row r="618" spans="14:16" ht="14.25" customHeight="1" x14ac:dyDescent="0.25">
      <c r="N618" s="2"/>
      <c r="P618" s="32"/>
    </row>
    <row r="619" spans="14:16" ht="14.25" customHeight="1" x14ac:dyDescent="0.25">
      <c r="N619" s="2"/>
      <c r="P619" s="32"/>
    </row>
    <row r="620" spans="14:16" ht="14.25" customHeight="1" x14ac:dyDescent="0.25">
      <c r="N620" s="2"/>
      <c r="P620" s="32"/>
    </row>
    <row r="621" spans="14:16" ht="14.25" customHeight="1" x14ac:dyDescent="0.25">
      <c r="N621" s="2"/>
      <c r="P621" s="32"/>
    </row>
    <row r="622" spans="14:16" ht="14.25" customHeight="1" x14ac:dyDescent="0.25">
      <c r="N622" s="2"/>
      <c r="P622" s="32"/>
    </row>
    <row r="623" spans="14:16" ht="14.25" customHeight="1" x14ac:dyDescent="0.25">
      <c r="N623" s="2"/>
      <c r="P623" s="32"/>
    </row>
    <row r="624" spans="14:16" ht="14.25" customHeight="1" x14ac:dyDescent="0.25">
      <c r="N624" s="2"/>
      <c r="P624" s="32"/>
    </row>
    <row r="625" spans="14:16" ht="14.25" customHeight="1" x14ac:dyDescent="0.25">
      <c r="N625" s="2"/>
      <c r="P625" s="32"/>
    </row>
    <row r="626" spans="14:16" ht="14.25" customHeight="1" x14ac:dyDescent="0.25">
      <c r="N626" s="2"/>
      <c r="P626" s="32"/>
    </row>
    <row r="627" spans="14:16" ht="14.25" customHeight="1" x14ac:dyDescent="0.25">
      <c r="N627" s="2"/>
      <c r="P627" s="32"/>
    </row>
    <row r="628" spans="14:16" ht="14.25" customHeight="1" x14ac:dyDescent="0.25">
      <c r="N628" s="2"/>
      <c r="P628" s="32"/>
    </row>
    <row r="629" spans="14:16" ht="14.25" customHeight="1" x14ac:dyDescent="0.25">
      <c r="N629" s="2"/>
      <c r="P629" s="32"/>
    </row>
    <row r="630" spans="14:16" ht="14.25" customHeight="1" x14ac:dyDescent="0.25">
      <c r="N630" s="2"/>
      <c r="P630" s="32"/>
    </row>
    <row r="631" spans="14:16" ht="14.25" customHeight="1" x14ac:dyDescent="0.25">
      <c r="N631" s="2"/>
      <c r="P631" s="32"/>
    </row>
    <row r="632" spans="14:16" ht="14.25" customHeight="1" x14ac:dyDescent="0.25">
      <c r="N632" s="2"/>
      <c r="P632" s="32"/>
    </row>
    <row r="633" spans="14:16" ht="14.25" customHeight="1" x14ac:dyDescent="0.25">
      <c r="N633" s="2"/>
      <c r="P633" s="32"/>
    </row>
    <row r="634" spans="14:16" ht="14.25" customHeight="1" x14ac:dyDescent="0.25">
      <c r="N634" s="2"/>
      <c r="P634" s="32"/>
    </row>
    <row r="635" spans="14:16" ht="14.25" customHeight="1" x14ac:dyDescent="0.25">
      <c r="N635" s="2"/>
      <c r="P635" s="32"/>
    </row>
    <row r="636" spans="14:16" ht="14.25" customHeight="1" x14ac:dyDescent="0.25">
      <c r="N636" s="2"/>
      <c r="P636" s="32"/>
    </row>
    <row r="637" spans="14:16" ht="14.25" customHeight="1" x14ac:dyDescent="0.25">
      <c r="N637" s="2"/>
      <c r="P637" s="32"/>
    </row>
    <row r="638" spans="14:16" ht="14.25" customHeight="1" x14ac:dyDescent="0.25">
      <c r="N638" s="2"/>
      <c r="P638" s="32"/>
    </row>
    <row r="639" spans="14:16" ht="14.25" customHeight="1" x14ac:dyDescent="0.25">
      <c r="N639" s="2"/>
      <c r="P639" s="32"/>
    </row>
    <row r="640" spans="14:16" ht="14.25" customHeight="1" x14ac:dyDescent="0.25">
      <c r="N640" s="2"/>
      <c r="P640" s="32"/>
    </row>
    <row r="641" spans="14:16" ht="14.25" customHeight="1" x14ac:dyDescent="0.25">
      <c r="N641" s="2"/>
      <c r="P641" s="32"/>
    </row>
    <row r="642" spans="14:16" ht="14.25" customHeight="1" x14ac:dyDescent="0.25">
      <c r="N642" s="2"/>
      <c r="P642" s="32"/>
    </row>
    <row r="643" spans="14:16" ht="14.25" customHeight="1" x14ac:dyDescent="0.25">
      <c r="N643" s="2"/>
      <c r="P643" s="32"/>
    </row>
    <row r="644" spans="14:16" ht="14.25" customHeight="1" x14ac:dyDescent="0.25">
      <c r="N644" s="2"/>
      <c r="P644" s="32"/>
    </row>
    <row r="645" spans="14:16" ht="14.25" customHeight="1" x14ac:dyDescent="0.25">
      <c r="N645" s="2"/>
      <c r="P645" s="32"/>
    </row>
    <row r="646" spans="14:16" ht="14.25" customHeight="1" x14ac:dyDescent="0.25">
      <c r="N646" s="2"/>
      <c r="P646" s="32"/>
    </row>
    <row r="647" spans="14:16" ht="14.25" customHeight="1" x14ac:dyDescent="0.25">
      <c r="N647" s="2"/>
      <c r="P647" s="32"/>
    </row>
    <row r="648" spans="14:16" ht="14.25" customHeight="1" x14ac:dyDescent="0.25">
      <c r="N648" s="2"/>
      <c r="P648" s="32"/>
    </row>
    <row r="649" spans="14:16" ht="14.25" customHeight="1" x14ac:dyDescent="0.25">
      <c r="N649" s="2"/>
      <c r="P649" s="32"/>
    </row>
    <row r="650" spans="14:16" ht="14.25" customHeight="1" x14ac:dyDescent="0.25">
      <c r="N650" s="2"/>
      <c r="P650" s="32"/>
    </row>
    <row r="651" spans="14:16" ht="14.25" customHeight="1" x14ac:dyDescent="0.25">
      <c r="N651" s="2"/>
      <c r="P651" s="32"/>
    </row>
    <row r="652" spans="14:16" ht="14.25" customHeight="1" x14ac:dyDescent="0.25">
      <c r="N652" s="2"/>
      <c r="P652" s="32"/>
    </row>
    <row r="653" spans="14:16" ht="14.25" customHeight="1" x14ac:dyDescent="0.25">
      <c r="N653" s="2"/>
      <c r="P653" s="32"/>
    </row>
    <row r="654" spans="14:16" ht="14.25" customHeight="1" x14ac:dyDescent="0.25">
      <c r="N654" s="2"/>
      <c r="P654" s="32"/>
    </row>
    <row r="655" spans="14:16" ht="14.25" customHeight="1" x14ac:dyDescent="0.25">
      <c r="N655" s="2"/>
      <c r="P655" s="32"/>
    </row>
    <row r="656" spans="14:16" ht="14.25" customHeight="1" x14ac:dyDescent="0.25">
      <c r="N656" s="2"/>
      <c r="P656" s="32"/>
    </row>
    <row r="657" spans="14:16" ht="14.25" customHeight="1" x14ac:dyDescent="0.25">
      <c r="N657" s="2"/>
      <c r="P657" s="32"/>
    </row>
    <row r="658" spans="14:16" ht="14.25" customHeight="1" x14ac:dyDescent="0.25">
      <c r="N658" s="2"/>
      <c r="P658" s="32"/>
    </row>
    <row r="659" spans="14:16" ht="14.25" customHeight="1" x14ac:dyDescent="0.25">
      <c r="N659" s="2"/>
      <c r="P659" s="32"/>
    </row>
    <row r="660" spans="14:16" ht="14.25" customHeight="1" x14ac:dyDescent="0.25">
      <c r="N660" s="2"/>
      <c r="P660" s="32"/>
    </row>
    <row r="661" spans="14:16" ht="14.25" customHeight="1" x14ac:dyDescent="0.25">
      <c r="N661" s="2"/>
      <c r="P661" s="32"/>
    </row>
    <row r="662" spans="14:16" ht="14.25" customHeight="1" x14ac:dyDescent="0.25">
      <c r="N662" s="2"/>
      <c r="P662" s="32"/>
    </row>
    <row r="663" spans="14:16" ht="14.25" customHeight="1" x14ac:dyDescent="0.25">
      <c r="N663" s="2"/>
      <c r="P663" s="32"/>
    </row>
    <row r="664" spans="14:16" ht="14.25" customHeight="1" x14ac:dyDescent="0.25">
      <c r="N664" s="2"/>
      <c r="P664" s="32"/>
    </row>
    <row r="665" spans="14:16" ht="14.25" customHeight="1" x14ac:dyDescent="0.25">
      <c r="N665" s="2"/>
      <c r="P665" s="32"/>
    </row>
    <row r="666" spans="14:16" ht="14.25" customHeight="1" x14ac:dyDescent="0.25">
      <c r="N666" s="2"/>
      <c r="P666" s="32"/>
    </row>
    <row r="667" spans="14:16" ht="14.25" customHeight="1" x14ac:dyDescent="0.25">
      <c r="N667" s="2"/>
      <c r="P667" s="32"/>
    </row>
    <row r="668" spans="14:16" ht="14.25" customHeight="1" x14ac:dyDescent="0.25">
      <c r="N668" s="2"/>
      <c r="P668" s="32"/>
    </row>
    <row r="669" spans="14:16" ht="14.25" customHeight="1" x14ac:dyDescent="0.25">
      <c r="N669" s="2"/>
      <c r="P669" s="32"/>
    </row>
    <row r="670" spans="14:16" ht="14.25" customHeight="1" x14ac:dyDescent="0.25">
      <c r="N670" s="2"/>
      <c r="P670" s="32"/>
    </row>
    <row r="671" spans="14:16" ht="14.25" customHeight="1" x14ac:dyDescent="0.25">
      <c r="N671" s="2"/>
      <c r="P671" s="32"/>
    </row>
    <row r="672" spans="14:16" ht="14.25" customHeight="1" x14ac:dyDescent="0.25">
      <c r="N672" s="2"/>
      <c r="P672" s="32"/>
    </row>
    <row r="673" spans="14:16" ht="14.25" customHeight="1" x14ac:dyDescent="0.25">
      <c r="N673" s="2"/>
      <c r="P673" s="32"/>
    </row>
    <row r="674" spans="14:16" ht="14.25" customHeight="1" x14ac:dyDescent="0.25">
      <c r="N674" s="2"/>
      <c r="P674" s="32"/>
    </row>
    <row r="675" spans="14:16" ht="14.25" customHeight="1" x14ac:dyDescent="0.25">
      <c r="N675" s="2"/>
      <c r="P675" s="32"/>
    </row>
    <row r="676" spans="14:16" ht="14.25" customHeight="1" x14ac:dyDescent="0.25">
      <c r="N676" s="2"/>
      <c r="P676" s="32"/>
    </row>
    <row r="677" spans="14:16" ht="14.25" customHeight="1" x14ac:dyDescent="0.25">
      <c r="N677" s="2"/>
      <c r="P677" s="32"/>
    </row>
    <row r="678" spans="14:16" ht="14.25" customHeight="1" x14ac:dyDescent="0.25">
      <c r="N678" s="2"/>
      <c r="P678" s="32"/>
    </row>
    <row r="679" spans="14:16" ht="14.25" customHeight="1" x14ac:dyDescent="0.25">
      <c r="N679" s="2"/>
      <c r="P679" s="32"/>
    </row>
    <row r="680" spans="14:16" ht="14.25" customHeight="1" x14ac:dyDescent="0.25">
      <c r="N680" s="2"/>
      <c r="P680" s="32"/>
    </row>
    <row r="681" spans="14:16" ht="14.25" customHeight="1" x14ac:dyDescent="0.25">
      <c r="N681" s="2"/>
      <c r="P681" s="32"/>
    </row>
    <row r="682" spans="14:16" ht="14.25" customHeight="1" x14ac:dyDescent="0.25">
      <c r="N682" s="2"/>
      <c r="P682" s="32"/>
    </row>
    <row r="683" spans="14:16" ht="14.25" customHeight="1" x14ac:dyDescent="0.25">
      <c r="N683" s="2"/>
      <c r="P683" s="32"/>
    </row>
    <row r="684" spans="14:16" ht="14.25" customHeight="1" x14ac:dyDescent="0.25">
      <c r="N684" s="2"/>
      <c r="P684" s="32"/>
    </row>
    <row r="685" spans="14:16" ht="14.25" customHeight="1" x14ac:dyDescent="0.25">
      <c r="N685" s="2"/>
      <c r="P685" s="32"/>
    </row>
    <row r="686" spans="14:16" ht="14.25" customHeight="1" x14ac:dyDescent="0.25">
      <c r="N686" s="2"/>
      <c r="P686" s="32"/>
    </row>
    <row r="687" spans="14:16" ht="14.25" customHeight="1" x14ac:dyDescent="0.25">
      <c r="N687" s="2"/>
      <c r="P687" s="32"/>
    </row>
    <row r="688" spans="14:16" ht="14.25" customHeight="1" x14ac:dyDescent="0.25">
      <c r="N688" s="2"/>
      <c r="P688" s="32"/>
    </row>
    <row r="689" spans="14:16" ht="14.25" customHeight="1" x14ac:dyDescent="0.25">
      <c r="N689" s="2"/>
      <c r="P689" s="32"/>
    </row>
    <row r="690" spans="14:16" ht="14.25" customHeight="1" x14ac:dyDescent="0.25">
      <c r="N690" s="2"/>
      <c r="P690" s="32"/>
    </row>
    <row r="691" spans="14:16" ht="14.25" customHeight="1" x14ac:dyDescent="0.25">
      <c r="N691" s="2"/>
      <c r="P691" s="32"/>
    </row>
    <row r="692" spans="14:16" ht="14.25" customHeight="1" x14ac:dyDescent="0.25">
      <c r="N692" s="2"/>
      <c r="P692" s="32"/>
    </row>
    <row r="693" spans="14:16" ht="14.25" customHeight="1" x14ac:dyDescent="0.25">
      <c r="N693" s="2"/>
      <c r="P693" s="32"/>
    </row>
    <row r="694" spans="14:16" ht="14.25" customHeight="1" x14ac:dyDescent="0.25">
      <c r="N694" s="2"/>
      <c r="P694" s="32"/>
    </row>
    <row r="695" spans="14:16" ht="14.25" customHeight="1" x14ac:dyDescent="0.25">
      <c r="N695" s="2"/>
      <c r="P695" s="32"/>
    </row>
    <row r="696" spans="14:16" ht="14.25" customHeight="1" x14ac:dyDescent="0.25">
      <c r="N696" s="2"/>
      <c r="P696" s="32"/>
    </row>
    <row r="697" spans="14:16" ht="14.25" customHeight="1" x14ac:dyDescent="0.25">
      <c r="N697" s="2"/>
      <c r="P697" s="32"/>
    </row>
    <row r="698" spans="14:16" ht="14.25" customHeight="1" x14ac:dyDescent="0.25">
      <c r="N698" s="2"/>
      <c r="P698" s="32"/>
    </row>
    <row r="699" spans="14:16" ht="14.25" customHeight="1" x14ac:dyDescent="0.25">
      <c r="N699" s="2"/>
      <c r="P699" s="32"/>
    </row>
    <row r="700" spans="14:16" ht="14.25" customHeight="1" x14ac:dyDescent="0.25">
      <c r="N700" s="2"/>
      <c r="P700" s="32"/>
    </row>
    <row r="701" spans="14:16" ht="14.25" customHeight="1" x14ac:dyDescent="0.25">
      <c r="N701" s="2"/>
      <c r="P701" s="32"/>
    </row>
    <row r="702" spans="14:16" ht="14.25" customHeight="1" x14ac:dyDescent="0.25">
      <c r="N702" s="2"/>
      <c r="P702" s="32"/>
    </row>
    <row r="703" spans="14:16" ht="14.25" customHeight="1" x14ac:dyDescent="0.25">
      <c r="N703" s="2"/>
      <c r="P703" s="32"/>
    </row>
    <row r="704" spans="14:16" ht="14.25" customHeight="1" x14ac:dyDescent="0.25">
      <c r="N704" s="2"/>
      <c r="P704" s="32"/>
    </row>
    <row r="705" spans="14:16" ht="14.25" customHeight="1" x14ac:dyDescent="0.25">
      <c r="N705" s="2"/>
      <c r="P705" s="32"/>
    </row>
    <row r="706" spans="14:16" ht="14.25" customHeight="1" x14ac:dyDescent="0.25">
      <c r="N706" s="2"/>
      <c r="P706" s="32"/>
    </row>
    <row r="707" spans="14:16" ht="14.25" customHeight="1" x14ac:dyDescent="0.25">
      <c r="N707" s="2"/>
      <c r="P707" s="32"/>
    </row>
    <row r="708" spans="14:16" ht="14.25" customHeight="1" x14ac:dyDescent="0.25">
      <c r="N708" s="2"/>
      <c r="P708" s="32"/>
    </row>
    <row r="709" spans="14:16" ht="14.25" customHeight="1" x14ac:dyDescent="0.25">
      <c r="N709" s="2"/>
      <c r="P709" s="32"/>
    </row>
    <row r="710" spans="14:16" ht="14.25" customHeight="1" x14ac:dyDescent="0.25">
      <c r="N710" s="2"/>
      <c r="P710" s="32"/>
    </row>
    <row r="711" spans="14:16" ht="14.25" customHeight="1" x14ac:dyDescent="0.25">
      <c r="N711" s="2"/>
      <c r="P711" s="32"/>
    </row>
    <row r="712" spans="14:16" ht="14.25" customHeight="1" x14ac:dyDescent="0.25">
      <c r="N712" s="2"/>
      <c r="P712" s="32"/>
    </row>
    <row r="713" spans="14:16" ht="14.25" customHeight="1" x14ac:dyDescent="0.25">
      <c r="N713" s="2"/>
      <c r="P713" s="32"/>
    </row>
    <row r="714" spans="14:16" ht="14.25" customHeight="1" x14ac:dyDescent="0.25">
      <c r="N714" s="2"/>
      <c r="P714" s="32"/>
    </row>
    <row r="715" spans="14:16" ht="14.25" customHeight="1" x14ac:dyDescent="0.25">
      <c r="N715" s="2"/>
      <c r="P715" s="32"/>
    </row>
    <row r="716" spans="14:16" ht="14.25" customHeight="1" x14ac:dyDescent="0.25">
      <c r="N716" s="2"/>
      <c r="P716" s="32"/>
    </row>
    <row r="717" spans="14:16" ht="14.25" customHeight="1" x14ac:dyDescent="0.25">
      <c r="N717" s="2"/>
      <c r="P717" s="32"/>
    </row>
    <row r="718" spans="14:16" ht="14.25" customHeight="1" x14ac:dyDescent="0.25">
      <c r="N718" s="2"/>
      <c r="P718" s="32"/>
    </row>
    <row r="719" spans="14:16" ht="14.25" customHeight="1" x14ac:dyDescent="0.25">
      <c r="N719" s="2"/>
      <c r="P719" s="32"/>
    </row>
    <row r="720" spans="14:16" ht="14.25" customHeight="1" x14ac:dyDescent="0.25">
      <c r="N720" s="2"/>
      <c r="P720" s="32"/>
    </row>
    <row r="721" spans="14:16" ht="14.25" customHeight="1" x14ac:dyDescent="0.25">
      <c r="N721" s="2"/>
      <c r="P721" s="32"/>
    </row>
    <row r="722" spans="14:16" ht="14.25" customHeight="1" x14ac:dyDescent="0.25">
      <c r="N722" s="2"/>
      <c r="P722" s="32"/>
    </row>
    <row r="723" spans="14:16" ht="14.25" customHeight="1" x14ac:dyDescent="0.25">
      <c r="N723" s="2"/>
      <c r="P723" s="32"/>
    </row>
    <row r="724" spans="14:16" ht="14.25" customHeight="1" x14ac:dyDescent="0.25">
      <c r="N724" s="2"/>
      <c r="P724" s="32"/>
    </row>
    <row r="725" spans="14:16" ht="14.25" customHeight="1" x14ac:dyDescent="0.25">
      <c r="N725" s="2"/>
      <c r="P725" s="32"/>
    </row>
    <row r="726" spans="14:16" ht="14.25" customHeight="1" x14ac:dyDescent="0.25">
      <c r="N726" s="2"/>
      <c r="P726" s="32"/>
    </row>
    <row r="727" spans="14:16" ht="14.25" customHeight="1" x14ac:dyDescent="0.25">
      <c r="N727" s="2"/>
      <c r="P727" s="32"/>
    </row>
    <row r="728" spans="14:16" ht="14.25" customHeight="1" x14ac:dyDescent="0.25">
      <c r="N728" s="2"/>
      <c r="P728" s="32"/>
    </row>
    <row r="729" spans="14:16" ht="14.25" customHeight="1" x14ac:dyDescent="0.25">
      <c r="N729" s="2"/>
      <c r="P729" s="32"/>
    </row>
    <row r="730" spans="14:16" ht="14.25" customHeight="1" x14ac:dyDescent="0.25">
      <c r="N730" s="2"/>
      <c r="P730" s="32"/>
    </row>
    <row r="731" spans="14:16" ht="14.25" customHeight="1" x14ac:dyDescent="0.25">
      <c r="N731" s="2"/>
      <c r="P731" s="32"/>
    </row>
    <row r="732" spans="14:16" ht="14.25" customHeight="1" x14ac:dyDescent="0.25">
      <c r="N732" s="2"/>
      <c r="P732" s="32"/>
    </row>
    <row r="733" spans="14:16" ht="14.25" customHeight="1" x14ac:dyDescent="0.25">
      <c r="N733" s="2"/>
      <c r="P733" s="32"/>
    </row>
    <row r="734" spans="14:16" ht="14.25" customHeight="1" x14ac:dyDescent="0.25">
      <c r="N734" s="2"/>
      <c r="P734" s="32"/>
    </row>
    <row r="735" spans="14:16" ht="14.25" customHeight="1" x14ac:dyDescent="0.25">
      <c r="N735" s="2"/>
      <c r="P735" s="32"/>
    </row>
    <row r="736" spans="14:16" ht="14.25" customHeight="1" x14ac:dyDescent="0.25">
      <c r="N736" s="2"/>
      <c r="P736" s="32"/>
    </row>
    <row r="737" spans="14:16" ht="14.25" customHeight="1" x14ac:dyDescent="0.25">
      <c r="N737" s="2"/>
      <c r="P737" s="32"/>
    </row>
    <row r="738" spans="14:16" ht="14.25" customHeight="1" x14ac:dyDescent="0.25">
      <c r="N738" s="2"/>
      <c r="P738" s="32"/>
    </row>
    <row r="739" spans="14:16" ht="14.25" customHeight="1" x14ac:dyDescent="0.25">
      <c r="N739" s="2"/>
      <c r="P739" s="32"/>
    </row>
    <row r="740" spans="14:16" ht="14.25" customHeight="1" x14ac:dyDescent="0.25">
      <c r="N740" s="2"/>
      <c r="P740" s="32"/>
    </row>
    <row r="741" spans="14:16" ht="14.25" customHeight="1" x14ac:dyDescent="0.25">
      <c r="N741" s="2"/>
      <c r="P741" s="32"/>
    </row>
    <row r="742" spans="14:16" ht="14.25" customHeight="1" x14ac:dyDescent="0.25">
      <c r="N742" s="2"/>
      <c r="P742" s="32"/>
    </row>
    <row r="743" spans="14:16" ht="14.25" customHeight="1" x14ac:dyDescent="0.25">
      <c r="N743" s="2"/>
      <c r="P743" s="32"/>
    </row>
    <row r="744" spans="14:16" ht="14.25" customHeight="1" x14ac:dyDescent="0.25">
      <c r="N744" s="2"/>
      <c r="P744" s="32"/>
    </row>
    <row r="745" spans="14:16" ht="14.25" customHeight="1" x14ac:dyDescent="0.25">
      <c r="N745" s="2"/>
      <c r="P745" s="32"/>
    </row>
    <row r="746" spans="14:16" ht="14.25" customHeight="1" x14ac:dyDescent="0.25">
      <c r="N746" s="2"/>
      <c r="P746" s="32"/>
    </row>
    <row r="747" spans="14:16" ht="14.25" customHeight="1" x14ac:dyDescent="0.25">
      <c r="N747" s="2"/>
      <c r="P747" s="32"/>
    </row>
    <row r="748" spans="14:16" ht="14.25" customHeight="1" x14ac:dyDescent="0.25">
      <c r="N748" s="2"/>
      <c r="P748" s="32"/>
    </row>
    <row r="749" spans="14:16" ht="14.25" customHeight="1" x14ac:dyDescent="0.25">
      <c r="N749" s="2"/>
      <c r="P749" s="32"/>
    </row>
    <row r="750" spans="14:16" ht="14.25" customHeight="1" x14ac:dyDescent="0.25">
      <c r="N750" s="2"/>
      <c r="P750" s="32"/>
    </row>
    <row r="751" spans="14:16" ht="14.25" customHeight="1" x14ac:dyDescent="0.25">
      <c r="N751" s="2"/>
      <c r="P751" s="32"/>
    </row>
    <row r="752" spans="14:16" ht="14.25" customHeight="1" x14ac:dyDescent="0.25">
      <c r="N752" s="2"/>
      <c r="P752" s="32"/>
    </row>
    <row r="753" spans="14:16" ht="14.25" customHeight="1" x14ac:dyDescent="0.25">
      <c r="N753" s="2"/>
      <c r="P753" s="32"/>
    </row>
    <row r="754" spans="14:16" ht="14.25" customHeight="1" x14ac:dyDescent="0.25">
      <c r="N754" s="2"/>
      <c r="P754" s="32"/>
    </row>
    <row r="755" spans="14:16" ht="14.25" customHeight="1" x14ac:dyDescent="0.25">
      <c r="N755" s="2"/>
      <c r="P755" s="32"/>
    </row>
    <row r="756" spans="14:16" ht="14.25" customHeight="1" x14ac:dyDescent="0.25">
      <c r="N756" s="2"/>
      <c r="P756" s="32"/>
    </row>
    <row r="757" spans="14:16" ht="14.25" customHeight="1" x14ac:dyDescent="0.25">
      <c r="N757" s="2"/>
      <c r="P757" s="32"/>
    </row>
    <row r="758" spans="14:16" ht="14.25" customHeight="1" x14ac:dyDescent="0.25">
      <c r="N758" s="2"/>
      <c r="P758" s="32"/>
    </row>
    <row r="759" spans="14:16" ht="14.25" customHeight="1" x14ac:dyDescent="0.25">
      <c r="N759" s="2"/>
      <c r="P759" s="32"/>
    </row>
    <row r="760" spans="14:16" ht="14.25" customHeight="1" x14ac:dyDescent="0.25">
      <c r="N760" s="2"/>
      <c r="P760" s="32"/>
    </row>
    <row r="761" spans="14:16" ht="14.25" customHeight="1" x14ac:dyDescent="0.25">
      <c r="N761" s="2"/>
      <c r="P761" s="32"/>
    </row>
    <row r="762" spans="14:16" ht="14.25" customHeight="1" x14ac:dyDescent="0.25">
      <c r="N762" s="2"/>
      <c r="P762" s="32"/>
    </row>
    <row r="763" spans="14:16" ht="14.25" customHeight="1" x14ac:dyDescent="0.25">
      <c r="N763" s="2"/>
      <c r="P763" s="32"/>
    </row>
    <row r="764" spans="14:16" ht="14.25" customHeight="1" x14ac:dyDescent="0.25">
      <c r="N764" s="2"/>
      <c r="P764" s="32"/>
    </row>
    <row r="765" spans="14:16" ht="14.25" customHeight="1" x14ac:dyDescent="0.25">
      <c r="N765" s="2"/>
      <c r="P765" s="32"/>
    </row>
    <row r="766" spans="14:16" ht="14.25" customHeight="1" x14ac:dyDescent="0.25">
      <c r="N766" s="2"/>
      <c r="P766" s="32"/>
    </row>
    <row r="767" spans="14:16" ht="14.25" customHeight="1" x14ac:dyDescent="0.25">
      <c r="N767" s="2"/>
      <c r="P767" s="32"/>
    </row>
    <row r="768" spans="14:16" ht="14.25" customHeight="1" x14ac:dyDescent="0.25">
      <c r="N768" s="2"/>
      <c r="P768" s="32"/>
    </row>
    <row r="769" spans="14:16" ht="14.25" customHeight="1" x14ac:dyDescent="0.25">
      <c r="N769" s="2"/>
      <c r="P769" s="32"/>
    </row>
    <row r="770" spans="14:16" ht="14.25" customHeight="1" x14ac:dyDescent="0.25">
      <c r="N770" s="2"/>
      <c r="P770" s="32"/>
    </row>
    <row r="771" spans="14:16" ht="14.25" customHeight="1" x14ac:dyDescent="0.25">
      <c r="N771" s="2"/>
      <c r="P771" s="32"/>
    </row>
    <row r="772" spans="14:16" ht="14.25" customHeight="1" x14ac:dyDescent="0.25">
      <c r="N772" s="2"/>
      <c r="P772" s="32"/>
    </row>
    <row r="773" spans="14:16" ht="14.25" customHeight="1" x14ac:dyDescent="0.25">
      <c r="N773" s="2"/>
      <c r="P773" s="32"/>
    </row>
    <row r="774" spans="14:16" ht="14.25" customHeight="1" x14ac:dyDescent="0.25">
      <c r="N774" s="2"/>
      <c r="P774" s="32"/>
    </row>
    <row r="775" spans="14:16" ht="14.25" customHeight="1" x14ac:dyDescent="0.25">
      <c r="N775" s="2"/>
      <c r="P775" s="32"/>
    </row>
    <row r="776" spans="14:16" ht="14.25" customHeight="1" x14ac:dyDescent="0.25">
      <c r="N776" s="2"/>
      <c r="P776" s="32"/>
    </row>
    <row r="777" spans="14:16" ht="14.25" customHeight="1" x14ac:dyDescent="0.25">
      <c r="N777" s="2"/>
      <c r="P777" s="32"/>
    </row>
    <row r="778" spans="14:16" ht="14.25" customHeight="1" x14ac:dyDescent="0.25">
      <c r="N778" s="2"/>
      <c r="P778" s="32"/>
    </row>
    <row r="779" spans="14:16" ht="14.25" customHeight="1" x14ac:dyDescent="0.25">
      <c r="N779" s="2"/>
      <c r="P779" s="32"/>
    </row>
    <row r="780" spans="14:16" ht="14.25" customHeight="1" x14ac:dyDescent="0.25">
      <c r="N780" s="2"/>
      <c r="P780" s="32"/>
    </row>
    <row r="781" spans="14:16" ht="14.25" customHeight="1" x14ac:dyDescent="0.25">
      <c r="N781" s="2"/>
      <c r="P781" s="32"/>
    </row>
    <row r="782" spans="14:16" ht="14.25" customHeight="1" x14ac:dyDescent="0.25">
      <c r="N782" s="2"/>
      <c r="P782" s="32"/>
    </row>
    <row r="783" spans="14:16" ht="14.25" customHeight="1" x14ac:dyDescent="0.25">
      <c r="N783" s="2"/>
      <c r="P783" s="32"/>
    </row>
    <row r="784" spans="14:16" ht="14.25" customHeight="1" x14ac:dyDescent="0.25">
      <c r="N784" s="2"/>
      <c r="P784" s="32"/>
    </row>
    <row r="785" spans="14:16" ht="14.25" customHeight="1" x14ac:dyDescent="0.25">
      <c r="N785" s="2"/>
      <c r="P785" s="32"/>
    </row>
    <row r="786" spans="14:16" ht="14.25" customHeight="1" x14ac:dyDescent="0.25">
      <c r="N786" s="2"/>
      <c r="P786" s="32"/>
    </row>
    <row r="787" spans="14:16" ht="14.25" customHeight="1" x14ac:dyDescent="0.25">
      <c r="N787" s="2"/>
      <c r="P787" s="32"/>
    </row>
    <row r="788" spans="14:16" ht="14.25" customHeight="1" x14ac:dyDescent="0.25">
      <c r="N788" s="2"/>
      <c r="P788" s="32"/>
    </row>
    <row r="789" spans="14:16" ht="14.25" customHeight="1" x14ac:dyDescent="0.25">
      <c r="N789" s="2"/>
      <c r="P789" s="32"/>
    </row>
    <row r="790" spans="14:16" ht="14.25" customHeight="1" x14ac:dyDescent="0.25">
      <c r="N790" s="2"/>
      <c r="P790" s="32"/>
    </row>
    <row r="791" spans="14:16" ht="14.25" customHeight="1" x14ac:dyDescent="0.25">
      <c r="N791" s="2"/>
      <c r="P791" s="32"/>
    </row>
    <row r="792" spans="14:16" ht="14.25" customHeight="1" x14ac:dyDescent="0.25">
      <c r="N792" s="2"/>
      <c r="P792" s="32"/>
    </row>
    <row r="793" spans="14:16" ht="14.25" customHeight="1" x14ac:dyDescent="0.25">
      <c r="N793" s="2"/>
      <c r="P793" s="32"/>
    </row>
    <row r="794" spans="14:16" ht="14.25" customHeight="1" x14ac:dyDescent="0.25">
      <c r="N794" s="2"/>
      <c r="P794" s="32"/>
    </row>
    <row r="795" spans="14:16" ht="14.25" customHeight="1" x14ac:dyDescent="0.25">
      <c r="N795" s="2"/>
      <c r="P795" s="32"/>
    </row>
    <row r="796" spans="14:16" ht="14.25" customHeight="1" x14ac:dyDescent="0.25">
      <c r="N796" s="2"/>
      <c r="P796" s="32"/>
    </row>
    <row r="797" spans="14:16" ht="14.25" customHeight="1" x14ac:dyDescent="0.25">
      <c r="N797" s="2"/>
      <c r="P797" s="32"/>
    </row>
    <row r="798" spans="14:16" ht="14.25" customHeight="1" x14ac:dyDescent="0.25">
      <c r="N798" s="2"/>
      <c r="P798" s="32"/>
    </row>
    <row r="799" spans="14:16" ht="14.25" customHeight="1" x14ac:dyDescent="0.25">
      <c r="N799" s="2"/>
      <c r="P799" s="32"/>
    </row>
    <row r="800" spans="14:16" ht="14.25" customHeight="1" x14ac:dyDescent="0.25">
      <c r="N800" s="2"/>
      <c r="P800" s="32"/>
    </row>
    <row r="801" spans="14:16" ht="14.25" customHeight="1" x14ac:dyDescent="0.25">
      <c r="N801" s="2"/>
      <c r="P801" s="32"/>
    </row>
    <row r="802" spans="14:16" ht="14.25" customHeight="1" x14ac:dyDescent="0.25">
      <c r="N802" s="2"/>
      <c r="P802" s="32"/>
    </row>
    <row r="803" spans="14:16" ht="14.25" customHeight="1" x14ac:dyDescent="0.25">
      <c r="N803" s="2"/>
      <c r="P803" s="32"/>
    </row>
    <row r="804" spans="14:16" ht="14.25" customHeight="1" x14ac:dyDescent="0.25">
      <c r="N804" s="2"/>
      <c r="P804" s="32"/>
    </row>
    <row r="805" spans="14:16" ht="14.25" customHeight="1" x14ac:dyDescent="0.25">
      <c r="N805" s="2"/>
      <c r="P805" s="32"/>
    </row>
    <row r="806" spans="14:16" ht="14.25" customHeight="1" x14ac:dyDescent="0.25">
      <c r="N806" s="2"/>
      <c r="P806" s="32"/>
    </row>
    <row r="807" spans="14:16" ht="14.25" customHeight="1" x14ac:dyDescent="0.25">
      <c r="N807" s="2"/>
      <c r="P807" s="32"/>
    </row>
    <row r="808" spans="14:16" ht="14.25" customHeight="1" x14ac:dyDescent="0.25">
      <c r="N808" s="2"/>
      <c r="P808" s="32"/>
    </row>
    <row r="809" spans="14:16" ht="14.25" customHeight="1" x14ac:dyDescent="0.25">
      <c r="N809" s="2"/>
      <c r="P809" s="32"/>
    </row>
    <row r="810" spans="14:16" ht="14.25" customHeight="1" x14ac:dyDescent="0.25">
      <c r="N810" s="2"/>
      <c r="P810" s="32"/>
    </row>
    <row r="811" spans="14:16" ht="14.25" customHeight="1" x14ac:dyDescent="0.25">
      <c r="N811" s="2"/>
      <c r="P811" s="32"/>
    </row>
    <row r="812" spans="14:16" ht="14.25" customHeight="1" x14ac:dyDescent="0.25">
      <c r="N812" s="2"/>
      <c r="P812" s="32"/>
    </row>
    <row r="813" spans="14:16" ht="14.25" customHeight="1" x14ac:dyDescent="0.25">
      <c r="N813" s="2"/>
      <c r="P813" s="32"/>
    </row>
    <row r="814" spans="14:16" ht="14.25" customHeight="1" x14ac:dyDescent="0.25">
      <c r="N814" s="2"/>
      <c r="P814" s="32"/>
    </row>
    <row r="815" spans="14:16" ht="14.25" customHeight="1" x14ac:dyDescent="0.25">
      <c r="N815" s="2"/>
      <c r="P815" s="32"/>
    </row>
    <row r="816" spans="14:16" ht="14.25" customHeight="1" x14ac:dyDescent="0.25">
      <c r="N816" s="2"/>
      <c r="P816" s="32"/>
    </row>
    <row r="817" spans="14:16" ht="14.25" customHeight="1" x14ac:dyDescent="0.25">
      <c r="N817" s="2"/>
      <c r="P817" s="32"/>
    </row>
    <row r="818" spans="14:16" ht="14.25" customHeight="1" x14ac:dyDescent="0.25">
      <c r="N818" s="2"/>
      <c r="P818" s="32"/>
    </row>
    <row r="819" spans="14:16" ht="14.25" customHeight="1" x14ac:dyDescent="0.25">
      <c r="N819" s="2"/>
      <c r="P819" s="32"/>
    </row>
    <row r="820" spans="14:16" ht="14.25" customHeight="1" x14ac:dyDescent="0.25">
      <c r="N820" s="2"/>
      <c r="P820" s="32"/>
    </row>
    <row r="821" spans="14:16" ht="14.25" customHeight="1" x14ac:dyDescent="0.25">
      <c r="N821" s="2"/>
      <c r="P821" s="32"/>
    </row>
    <row r="822" spans="14:16" ht="14.25" customHeight="1" x14ac:dyDescent="0.25">
      <c r="N822" s="2"/>
      <c r="P822" s="32"/>
    </row>
    <row r="823" spans="14:16" ht="14.25" customHeight="1" x14ac:dyDescent="0.25">
      <c r="N823" s="2"/>
      <c r="P823" s="32"/>
    </row>
    <row r="824" spans="14:16" ht="14.25" customHeight="1" x14ac:dyDescent="0.25">
      <c r="N824" s="2"/>
      <c r="P824" s="32"/>
    </row>
    <row r="825" spans="14:16" ht="14.25" customHeight="1" x14ac:dyDescent="0.25">
      <c r="N825" s="2"/>
      <c r="P825" s="32"/>
    </row>
    <row r="826" spans="14:16" ht="14.25" customHeight="1" x14ac:dyDescent="0.25">
      <c r="N826" s="2"/>
      <c r="P826" s="32"/>
    </row>
    <row r="827" spans="14:16" ht="14.25" customHeight="1" x14ac:dyDescent="0.25">
      <c r="N827" s="2"/>
      <c r="P827" s="32"/>
    </row>
    <row r="828" spans="14:16" ht="14.25" customHeight="1" x14ac:dyDescent="0.25">
      <c r="N828" s="2"/>
      <c r="P828" s="32"/>
    </row>
    <row r="829" spans="14:16" ht="14.25" customHeight="1" x14ac:dyDescent="0.25">
      <c r="N829" s="2"/>
      <c r="P829" s="32"/>
    </row>
    <row r="830" spans="14:16" ht="14.25" customHeight="1" x14ac:dyDescent="0.25">
      <c r="N830" s="2"/>
      <c r="P830" s="32"/>
    </row>
    <row r="831" spans="14:16" ht="14.25" customHeight="1" x14ac:dyDescent="0.25">
      <c r="N831" s="2"/>
      <c r="P831" s="32"/>
    </row>
    <row r="832" spans="14:16" ht="14.25" customHeight="1" x14ac:dyDescent="0.25">
      <c r="N832" s="2"/>
      <c r="P832" s="32"/>
    </row>
    <row r="833" spans="14:16" ht="14.25" customHeight="1" x14ac:dyDescent="0.25">
      <c r="N833" s="2"/>
      <c r="P833" s="32"/>
    </row>
    <row r="834" spans="14:16" ht="14.25" customHeight="1" x14ac:dyDescent="0.25">
      <c r="N834" s="2"/>
      <c r="P834" s="32"/>
    </row>
    <row r="835" spans="14:16" ht="14.25" customHeight="1" x14ac:dyDescent="0.25">
      <c r="N835" s="2"/>
      <c r="P835" s="32"/>
    </row>
    <row r="836" spans="14:16" ht="14.25" customHeight="1" x14ac:dyDescent="0.25">
      <c r="N836" s="2"/>
      <c r="P836" s="32"/>
    </row>
    <row r="837" spans="14:16" ht="14.25" customHeight="1" x14ac:dyDescent="0.25">
      <c r="N837" s="2"/>
      <c r="P837" s="32"/>
    </row>
    <row r="838" spans="14:16" ht="14.25" customHeight="1" x14ac:dyDescent="0.25">
      <c r="N838" s="2"/>
      <c r="P838" s="32"/>
    </row>
    <row r="839" spans="14:16" ht="14.25" customHeight="1" x14ac:dyDescent="0.25">
      <c r="N839" s="2"/>
      <c r="P839" s="32"/>
    </row>
    <row r="840" spans="14:16" ht="14.25" customHeight="1" x14ac:dyDescent="0.25">
      <c r="N840" s="2"/>
      <c r="P840" s="32"/>
    </row>
    <row r="841" spans="14:16" ht="14.25" customHeight="1" x14ac:dyDescent="0.25">
      <c r="N841" s="2"/>
      <c r="P841" s="32"/>
    </row>
    <row r="842" spans="14:16" ht="14.25" customHeight="1" x14ac:dyDescent="0.25">
      <c r="N842" s="2"/>
      <c r="P842" s="32"/>
    </row>
    <row r="843" spans="14:16" ht="14.25" customHeight="1" x14ac:dyDescent="0.25">
      <c r="N843" s="2"/>
      <c r="P843" s="32"/>
    </row>
    <row r="844" spans="14:16" ht="14.25" customHeight="1" x14ac:dyDescent="0.25">
      <c r="N844" s="2"/>
      <c r="P844" s="32"/>
    </row>
    <row r="845" spans="14:16" ht="14.25" customHeight="1" x14ac:dyDescent="0.25">
      <c r="N845" s="2"/>
      <c r="P845" s="32"/>
    </row>
    <row r="846" spans="14:16" ht="14.25" customHeight="1" x14ac:dyDescent="0.25">
      <c r="N846" s="2"/>
      <c r="P846" s="32"/>
    </row>
    <row r="847" spans="14:16" ht="14.25" customHeight="1" x14ac:dyDescent="0.25">
      <c r="N847" s="2"/>
      <c r="P847" s="32"/>
    </row>
    <row r="848" spans="14:16" ht="14.25" customHeight="1" x14ac:dyDescent="0.25">
      <c r="N848" s="2"/>
      <c r="P848" s="32"/>
    </row>
    <row r="849" spans="14:16" ht="14.25" customHeight="1" x14ac:dyDescent="0.25">
      <c r="N849" s="2"/>
      <c r="P849" s="32"/>
    </row>
    <row r="850" spans="14:16" ht="14.25" customHeight="1" x14ac:dyDescent="0.25">
      <c r="N850" s="2"/>
      <c r="P850" s="32"/>
    </row>
    <row r="851" spans="14:16" ht="14.25" customHeight="1" x14ac:dyDescent="0.25">
      <c r="N851" s="2"/>
      <c r="P851" s="32"/>
    </row>
    <row r="852" spans="14:16" ht="14.25" customHeight="1" x14ac:dyDescent="0.25">
      <c r="N852" s="2"/>
      <c r="P852" s="32"/>
    </row>
    <row r="853" spans="14:16" ht="14.25" customHeight="1" x14ac:dyDescent="0.25">
      <c r="N853" s="2"/>
      <c r="P853" s="32"/>
    </row>
    <row r="854" spans="14:16" ht="14.25" customHeight="1" x14ac:dyDescent="0.25">
      <c r="N854" s="2"/>
      <c r="P854" s="32"/>
    </row>
    <row r="855" spans="14:16" ht="14.25" customHeight="1" x14ac:dyDescent="0.25">
      <c r="N855" s="2"/>
      <c r="P855" s="32"/>
    </row>
    <row r="856" spans="14:16" ht="14.25" customHeight="1" x14ac:dyDescent="0.25">
      <c r="N856" s="2"/>
      <c r="P856" s="32"/>
    </row>
    <row r="857" spans="14:16" ht="14.25" customHeight="1" x14ac:dyDescent="0.25">
      <c r="N857" s="2"/>
      <c r="P857" s="32"/>
    </row>
    <row r="858" spans="14:16" ht="14.25" customHeight="1" x14ac:dyDescent="0.25">
      <c r="N858" s="2"/>
      <c r="P858" s="32"/>
    </row>
    <row r="859" spans="14:16" ht="14.25" customHeight="1" x14ac:dyDescent="0.25">
      <c r="N859" s="2"/>
      <c r="P859" s="32"/>
    </row>
  </sheetData>
  <mergeCells count="10">
    <mergeCell ref="F27:O28"/>
    <mergeCell ref="N21:N22"/>
    <mergeCell ref="H15:H16"/>
    <mergeCell ref="M5:R8"/>
    <mergeCell ref="F23:O24"/>
    <mergeCell ref="C2:K2"/>
    <mergeCell ref="C3:K3"/>
    <mergeCell ref="C4:K4"/>
    <mergeCell ref="G12:G13"/>
    <mergeCell ref="G15:G16"/>
  </mergeCells>
  <pageMargins left="0.511811024" right="0.511811024" top="0.78740157499999996" bottom="0.78740157499999996" header="0.31496062000000002" footer="0.31496062000000002"/>
  <ignoredErrors>
    <ignoredError sqref="D10:E10 D12 E15 E13 E17 E20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859"/>
  <sheetViews>
    <sheetView tabSelected="1" workbookViewId="0">
      <selection activeCell="U3" sqref="U3"/>
    </sheetView>
  </sheetViews>
  <sheetFormatPr defaultColWidth="12.28515625" defaultRowHeight="14.25" customHeight="1" x14ac:dyDescent="0.25"/>
  <cols>
    <col min="1" max="2" width="2" style="31" customWidth="1"/>
    <col min="3" max="3" width="7.7109375" style="32" customWidth="1"/>
    <col min="4" max="4" width="11.140625" style="32" customWidth="1"/>
    <col min="5" max="5" width="11" style="32" customWidth="1"/>
    <col min="6" max="11" width="12.28515625" style="32"/>
    <col min="12" max="12" width="10" style="32" customWidth="1"/>
    <col min="13" max="13" width="10.28515625" style="32" customWidth="1"/>
    <col min="14" max="14" width="12.28515625" style="1"/>
    <col min="15" max="15" width="7.5703125" style="32" customWidth="1"/>
    <col min="16" max="16" width="9" style="31" hidden="1" customWidth="1"/>
    <col min="17" max="17" width="7.140625" style="32" hidden="1" customWidth="1"/>
    <col min="18" max="18" width="12.28515625" style="32" hidden="1" customWidth="1"/>
    <col min="19" max="19" width="2.85546875" style="32" customWidth="1"/>
    <col min="20" max="20" width="1.28515625" style="32" customWidth="1"/>
    <col min="21" max="16384" width="12.28515625" style="32"/>
  </cols>
  <sheetData>
    <row r="1" spans="1:38" s="29" customFormat="1" ht="14.25" customHeight="1" x14ac:dyDescent="0.25">
      <c r="C1" s="43" t="str">
        <f>IF(Inicio!D6&lt;&gt;"","", CONCATENATE(Inicio!D4,"   Por favor coloque teu Rg da Unijuí  no início! "))</f>
        <v/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15.75" customHeight="1" x14ac:dyDescent="0.25">
      <c r="B2" s="32"/>
      <c r="C2" s="207" t="s">
        <v>53</v>
      </c>
      <c r="D2" s="207"/>
      <c r="E2" s="207"/>
      <c r="F2" s="207"/>
      <c r="G2" s="207"/>
      <c r="H2" s="207"/>
      <c r="I2" s="207"/>
      <c r="J2" s="207"/>
      <c r="K2" s="207"/>
      <c r="L2" s="33"/>
      <c r="M2" s="33"/>
      <c r="N2" s="2"/>
      <c r="P2" s="32"/>
      <c r="T2" s="29"/>
    </row>
    <row r="3" spans="1:38" ht="17.25" customHeight="1" x14ac:dyDescent="0.25">
      <c r="B3" s="32"/>
      <c r="C3" s="209" t="s">
        <v>57</v>
      </c>
      <c r="D3" s="209"/>
      <c r="E3" s="209"/>
      <c r="F3" s="209"/>
      <c r="G3" s="209"/>
      <c r="H3" s="209"/>
      <c r="I3" s="209"/>
      <c r="J3" s="209"/>
      <c r="K3" s="209"/>
      <c r="N3" s="2"/>
      <c r="P3" s="32"/>
      <c r="T3" s="29"/>
    </row>
    <row r="4" spans="1:38" ht="35.25" customHeight="1" thickBot="1" x14ac:dyDescent="0.3">
      <c r="B4" s="32"/>
      <c r="C4" s="210" t="s">
        <v>58</v>
      </c>
      <c r="D4" s="210"/>
      <c r="E4" s="210"/>
      <c r="F4" s="210"/>
      <c r="G4" s="210"/>
      <c r="H4" s="210"/>
      <c r="I4" s="210"/>
      <c r="J4" s="210"/>
      <c r="K4" s="210"/>
      <c r="L4" s="8"/>
      <c r="M4" s="8"/>
      <c r="N4" s="2"/>
      <c r="O4" s="34"/>
      <c r="P4" s="2"/>
      <c r="Q4" s="34"/>
      <c r="R4" s="34"/>
      <c r="S4" s="34"/>
      <c r="T4" s="29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8" ht="43.5" customHeight="1" thickBot="1" x14ac:dyDescent="0.3">
      <c r="B5" s="32"/>
      <c r="C5" s="188" t="s">
        <v>6</v>
      </c>
      <c r="D5" s="189" t="s">
        <v>67</v>
      </c>
      <c r="E5" s="190" t="s">
        <v>68</v>
      </c>
      <c r="F5" s="16"/>
      <c r="G5" s="17"/>
      <c r="H5" s="13"/>
      <c r="I5" s="24"/>
      <c r="J5" s="13"/>
      <c r="K5" s="9"/>
      <c r="L5" s="8"/>
      <c r="M5" s="225" t="s">
        <v>45</v>
      </c>
      <c r="N5" s="226"/>
      <c r="O5" s="226"/>
      <c r="P5" s="226"/>
      <c r="Q5" s="226"/>
      <c r="R5" s="227"/>
      <c r="S5" s="34"/>
      <c r="T5" s="29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8" ht="12.75" customHeight="1" x14ac:dyDescent="0.25">
      <c r="B6" s="32"/>
      <c r="C6" s="191">
        <v>1</v>
      </c>
      <c r="D6" s="192">
        <f>Inicio!P$4</f>
        <v>4</v>
      </c>
      <c r="E6" s="192">
        <f>IF(VALUE(LEFT(Inicio!P1,2))&lt;40,40+VALUE(Inicio!P$4),LEFT(Inicio!P$1,2))</f>
        <v>44</v>
      </c>
      <c r="F6" s="16"/>
      <c r="G6" s="17"/>
      <c r="H6" s="13"/>
      <c r="I6" s="24"/>
      <c r="J6" s="13"/>
      <c r="K6" s="9"/>
      <c r="L6" s="8"/>
      <c r="M6" s="228"/>
      <c r="N6" s="229"/>
      <c r="O6" s="229"/>
      <c r="P6" s="229"/>
      <c r="Q6" s="229"/>
      <c r="R6" s="230"/>
      <c r="S6" s="34"/>
      <c r="T6" s="29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8" ht="12.75" customHeight="1" x14ac:dyDescent="0.25">
      <c r="B7" s="32"/>
      <c r="C7" s="191">
        <v>2</v>
      </c>
      <c r="D7" s="192">
        <f>D6+1</f>
        <v>5</v>
      </c>
      <c r="E7" s="192">
        <f>46+Inicio!P4</f>
        <v>50</v>
      </c>
      <c r="F7" s="16"/>
      <c r="G7" s="17"/>
      <c r="H7" s="13"/>
      <c r="I7" s="24"/>
      <c r="J7" s="13"/>
      <c r="K7" s="9"/>
      <c r="L7" s="8"/>
      <c r="M7" s="228"/>
      <c r="N7" s="229"/>
      <c r="O7" s="229"/>
      <c r="P7" s="229"/>
      <c r="Q7" s="229"/>
      <c r="R7" s="230"/>
      <c r="S7" s="34"/>
      <c r="T7" s="29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8" ht="12.75" customHeight="1" thickBot="1" x14ac:dyDescent="0.3">
      <c r="B8" s="32"/>
      <c r="C8" s="191">
        <v>3</v>
      </c>
      <c r="D8" s="192">
        <f t="shared" ref="D8:D20" si="0">D7+1</f>
        <v>6</v>
      </c>
      <c r="E8" s="192">
        <f>E6+1+Inicio!P4</f>
        <v>49</v>
      </c>
      <c r="F8" s="18"/>
      <c r="G8" s="19"/>
      <c r="H8" s="9"/>
      <c r="I8" s="20"/>
      <c r="J8" s="20"/>
      <c r="K8" s="9"/>
      <c r="L8" s="8"/>
      <c r="M8" s="231"/>
      <c r="N8" s="232"/>
      <c r="O8" s="232"/>
      <c r="P8" s="232"/>
      <c r="Q8" s="232"/>
      <c r="R8" s="233"/>
      <c r="S8" s="34"/>
      <c r="T8" s="29"/>
      <c r="U8" s="35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8" ht="12.75" customHeight="1" x14ac:dyDescent="0.25">
      <c r="B9" s="32"/>
      <c r="C9" s="191">
        <v>4</v>
      </c>
      <c r="D9" s="192">
        <f t="shared" si="0"/>
        <v>7</v>
      </c>
      <c r="E9" s="192">
        <f>E8+10</f>
        <v>59</v>
      </c>
      <c r="F9" s="21"/>
      <c r="G9" s="21"/>
      <c r="H9" s="9"/>
      <c r="I9" s="22"/>
      <c r="J9" s="9"/>
      <c r="M9" s="34"/>
      <c r="N9" s="2"/>
      <c r="O9" s="34"/>
      <c r="P9" s="34"/>
      <c r="Q9" s="34"/>
      <c r="R9" s="34"/>
      <c r="S9" s="34"/>
      <c r="T9" s="29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1:38" ht="12.75" customHeight="1" x14ac:dyDescent="0.25">
      <c r="B10" s="32"/>
      <c r="C10" s="191">
        <v>5</v>
      </c>
      <c r="D10" s="192">
        <f t="shared" si="0"/>
        <v>8</v>
      </c>
      <c r="E10" s="192">
        <f>E9+8</f>
        <v>67</v>
      </c>
      <c r="F10" s="9"/>
      <c r="G10" s="9"/>
      <c r="H10" s="9"/>
      <c r="I10" s="9"/>
      <c r="J10" s="9"/>
      <c r="M10" s="30"/>
      <c r="N10" s="2"/>
      <c r="O10" s="30"/>
      <c r="P10" s="30"/>
      <c r="Q10" s="30"/>
      <c r="R10" s="30"/>
      <c r="S10" s="34"/>
      <c r="T10" s="29"/>
      <c r="U10" s="30"/>
      <c r="V10" s="30"/>
    </row>
    <row r="11" spans="1:38" ht="12.75" customHeight="1" x14ac:dyDescent="0.25">
      <c r="B11" s="32"/>
      <c r="C11" s="191">
        <v>6</v>
      </c>
      <c r="D11" s="192">
        <f t="shared" si="0"/>
        <v>9</v>
      </c>
      <c r="E11" s="192">
        <f>E6+5</f>
        <v>49</v>
      </c>
      <c r="F11" s="9"/>
      <c r="G11" s="9"/>
      <c r="H11" s="23"/>
      <c r="I11" s="9"/>
      <c r="J11" s="9"/>
      <c r="M11" s="30"/>
      <c r="N11" s="2"/>
      <c r="O11" s="30"/>
      <c r="P11" s="30"/>
      <c r="Q11" s="30"/>
      <c r="R11" s="30"/>
      <c r="S11" s="30"/>
      <c r="T11" s="29"/>
      <c r="U11" s="30"/>
      <c r="V11" s="30"/>
    </row>
    <row r="12" spans="1:38" ht="12.75" customHeight="1" x14ac:dyDescent="0.25">
      <c r="B12" s="32"/>
      <c r="C12" s="191">
        <v>7</v>
      </c>
      <c r="D12" s="192">
        <f t="shared" si="0"/>
        <v>10</v>
      </c>
      <c r="E12" s="192">
        <f>E11+5</f>
        <v>54</v>
      </c>
      <c r="F12" s="24"/>
      <c r="G12" s="206"/>
      <c r="H12" s="2"/>
      <c r="I12" s="36"/>
      <c r="J12" s="9"/>
      <c r="M12" s="30"/>
      <c r="N12" s="2"/>
      <c r="O12" s="30"/>
      <c r="P12" s="30"/>
      <c r="Q12" s="30"/>
      <c r="R12" s="30"/>
      <c r="S12" s="30"/>
      <c r="T12" s="29"/>
      <c r="U12" s="30"/>
      <c r="V12" s="30"/>
    </row>
    <row r="13" spans="1:38" ht="12.75" customHeight="1" x14ac:dyDescent="0.25">
      <c r="B13" s="32"/>
      <c r="C13" s="191">
        <v>8</v>
      </c>
      <c r="D13" s="192">
        <f t="shared" si="0"/>
        <v>11</v>
      </c>
      <c r="E13" s="192">
        <f>E12+5</f>
        <v>59</v>
      </c>
      <c r="F13" s="26"/>
      <c r="G13" s="206"/>
      <c r="H13" s="9"/>
      <c r="I13" s="36"/>
      <c r="J13" s="9"/>
      <c r="N13" s="2"/>
      <c r="P13" s="32"/>
      <c r="T13" s="29"/>
    </row>
    <row r="14" spans="1:38" ht="12.75" customHeight="1" x14ac:dyDescent="0.25">
      <c r="B14" s="32"/>
      <c r="C14" s="191">
        <v>9</v>
      </c>
      <c r="D14" s="192">
        <f t="shared" si="0"/>
        <v>12</v>
      </c>
      <c r="E14" s="192">
        <f>E13+9</f>
        <v>68</v>
      </c>
      <c r="F14" s="9"/>
      <c r="G14" s="9"/>
      <c r="H14" s="9"/>
      <c r="I14" s="9"/>
      <c r="J14" s="9"/>
      <c r="N14" s="2"/>
      <c r="P14" s="32"/>
      <c r="T14" s="29"/>
    </row>
    <row r="15" spans="1:38" s="5" customFormat="1" ht="12.75" customHeight="1" x14ac:dyDescent="0.25">
      <c r="A15" s="37"/>
      <c r="C15" s="191">
        <v>10</v>
      </c>
      <c r="D15" s="192">
        <f t="shared" si="0"/>
        <v>13</v>
      </c>
      <c r="E15" s="192">
        <f>E20-10</f>
        <v>86</v>
      </c>
      <c r="F15" s="27"/>
      <c r="G15" s="204"/>
      <c r="H15" s="208"/>
      <c r="I15" s="23"/>
      <c r="J15" s="10"/>
      <c r="T15" s="29"/>
    </row>
    <row r="16" spans="1:38" ht="12.75" customHeight="1" x14ac:dyDescent="0.25">
      <c r="B16" s="32"/>
      <c r="C16" s="191">
        <v>11</v>
      </c>
      <c r="D16" s="192">
        <f t="shared" si="0"/>
        <v>14</v>
      </c>
      <c r="E16" s="192">
        <f>E20-3</f>
        <v>93</v>
      </c>
      <c r="F16" s="26"/>
      <c r="G16" s="204"/>
      <c r="H16" s="208"/>
      <c r="I16" s="10"/>
      <c r="J16" s="9"/>
      <c r="N16" s="2"/>
      <c r="O16" s="2"/>
      <c r="P16" s="32"/>
      <c r="T16" s="29"/>
    </row>
    <row r="17" spans="1:20" ht="15" x14ac:dyDescent="0.25">
      <c r="B17" s="32"/>
      <c r="C17" s="191">
        <v>12</v>
      </c>
      <c r="D17" s="192">
        <f t="shared" si="0"/>
        <v>15</v>
      </c>
      <c r="E17" s="192">
        <f>E20-5</f>
        <v>91</v>
      </c>
      <c r="F17" s="26"/>
      <c r="G17" s="10"/>
      <c r="H17" s="13"/>
      <c r="I17" s="10"/>
      <c r="J17" s="9"/>
      <c r="N17" s="2"/>
      <c r="O17" s="2"/>
      <c r="P17" s="32"/>
      <c r="T17" s="29"/>
    </row>
    <row r="18" spans="1:20" s="5" customFormat="1" ht="15" x14ac:dyDescent="0.25">
      <c r="A18" s="37"/>
      <c r="C18" s="191">
        <v>13</v>
      </c>
      <c r="D18" s="192">
        <f t="shared" si="0"/>
        <v>16</v>
      </c>
      <c r="E18" s="192">
        <f>E19-2</f>
        <v>91</v>
      </c>
      <c r="F18" s="10"/>
      <c r="G18" s="10"/>
      <c r="H18" s="10"/>
      <c r="I18" s="10"/>
      <c r="J18" s="10"/>
      <c r="T18" s="29"/>
    </row>
    <row r="19" spans="1:20" ht="15" x14ac:dyDescent="0.25">
      <c r="B19" s="32"/>
      <c r="C19" s="191">
        <v>14</v>
      </c>
      <c r="D19" s="192">
        <f t="shared" si="0"/>
        <v>17</v>
      </c>
      <c r="E19" s="192">
        <f>E20-3</f>
        <v>93</v>
      </c>
      <c r="F19" s="9"/>
      <c r="G19" s="9"/>
      <c r="H19" s="9"/>
      <c r="I19" s="9"/>
      <c r="J19" s="9"/>
      <c r="L19" s="2"/>
      <c r="N19" s="2"/>
      <c r="P19" s="32"/>
      <c r="T19" s="29"/>
    </row>
    <row r="20" spans="1:20" ht="19.5" thickBot="1" x14ac:dyDescent="0.3">
      <c r="B20" s="32"/>
      <c r="C20" s="193">
        <v>15</v>
      </c>
      <c r="D20" s="194">
        <f t="shared" si="0"/>
        <v>18</v>
      </c>
      <c r="E20" s="194">
        <f>100-Inicio!P4</f>
        <v>96</v>
      </c>
      <c r="F20" s="13"/>
      <c r="G20" s="9"/>
      <c r="H20" s="14"/>
      <c r="I20" s="23"/>
      <c r="J20" s="9"/>
      <c r="N20" s="2"/>
      <c r="P20" s="32"/>
      <c r="T20" s="29"/>
    </row>
    <row r="21" spans="1:20" ht="10.5" customHeight="1" x14ac:dyDescent="0.25">
      <c r="B21" s="32"/>
      <c r="C21" s="49" t="s">
        <v>7</v>
      </c>
      <c r="D21" s="48"/>
      <c r="E21" s="48"/>
      <c r="F21" s="8"/>
      <c r="G21" s="8"/>
      <c r="H21" s="8"/>
      <c r="I21" s="8"/>
      <c r="J21" s="8"/>
      <c r="K21" s="195"/>
      <c r="L21" s="195"/>
      <c r="M21" s="195"/>
      <c r="N21" s="240"/>
      <c r="O21" s="196"/>
      <c r="P21" s="32"/>
      <c r="T21" s="29"/>
    </row>
    <row r="22" spans="1:20" s="39" customFormat="1" ht="12.75" customHeight="1" thickBot="1" x14ac:dyDescent="0.3">
      <c r="A22" s="38"/>
      <c r="C22" s="32"/>
      <c r="D22" s="32"/>
      <c r="E22" s="32"/>
      <c r="F22" s="197" t="s">
        <v>47</v>
      </c>
      <c r="G22" s="198"/>
      <c r="H22" s="4"/>
      <c r="I22" s="4">
        <f>CORREL(D6:D20,E6:E20)</f>
        <v>0.92076922699799268</v>
      </c>
      <c r="J22" s="197" t="s">
        <v>51</v>
      </c>
      <c r="K22" s="199"/>
      <c r="L22" s="199"/>
      <c r="M22" s="199"/>
      <c r="N22" s="241"/>
      <c r="O22" s="199"/>
      <c r="T22" s="29"/>
    </row>
    <row r="23" spans="1:20" ht="15" x14ac:dyDescent="0.25">
      <c r="B23" s="32"/>
      <c r="F23" s="263" t="s">
        <v>49</v>
      </c>
      <c r="G23" s="264"/>
      <c r="H23" s="264"/>
      <c r="I23" s="264"/>
      <c r="J23" s="264"/>
      <c r="K23" s="264"/>
      <c r="L23" s="264"/>
      <c r="M23" s="264"/>
      <c r="N23" s="264"/>
      <c r="O23" s="265"/>
      <c r="P23" s="32"/>
      <c r="T23" s="29"/>
    </row>
    <row r="24" spans="1:20" ht="15.75" thickBot="1" x14ac:dyDescent="0.3">
      <c r="B24" s="32"/>
      <c r="F24" s="266"/>
      <c r="G24" s="267"/>
      <c r="H24" s="267"/>
      <c r="I24" s="267"/>
      <c r="J24" s="267"/>
      <c r="K24" s="267"/>
      <c r="L24" s="267"/>
      <c r="M24" s="267"/>
      <c r="N24" s="267"/>
      <c r="O24" s="268"/>
      <c r="P24" s="32"/>
      <c r="T24" s="29"/>
    </row>
    <row r="25" spans="1:20" ht="12" customHeight="1" thickBot="1" x14ac:dyDescent="0.3">
      <c r="B25" s="32"/>
      <c r="F25" s="132"/>
      <c r="G25" s="133"/>
      <c r="N25" s="2"/>
      <c r="P25" s="32"/>
      <c r="T25" s="29"/>
    </row>
    <row r="26" spans="1:20" ht="15.75" thickBot="1" x14ac:dyDescent="0.3">
      <c r="B26" s="32"/>
      <c r="F26" s="7" t="s">
        <v>48</v>
      </c>
      <c r="I26" s="141">
        <f>I22^2</f>
        <v>0.84781596938648096</v>
      </c>
      <c r="J26" s="7" t="str">
        <f>J22</f>
        <v>Obtenha o valor anterior com o comando do Excel</v>
      </c>
      <c r="N26" s="168"/>
      <c r="O26" s="269"/>
      <c r="P26" s="269"/>
      <c r="Q26" s="269"/>
      <c r="R26" s="269"/>
      <c r="T26" s="29"/>
    </row>
    <row r="27" spans="1:20" ht="15" x14ac:dyDescent="0.25">
      <c r="B27" s="32"/>
      <c r="F27" s="217" t="s">
        <v>64</v>
      </c>
      <c r="G27" s="218"/>
      <c r="H27" s="218"/>
      <c r="I27" s="218"/>
      <c r="J27" s="218"/>
      <c r="K27" s="218"/>
      <c r="L27" s="218"/>
      <c r="M27" s="218"/>
      <c r="N27" s="218"/>
      <c r="O27" s="219"/>
      <c r="P27" s="32"/>
      <c r="T27" s="29"/>
    </row>
    <row r="28" spans="1:20" ht="15.75" thickBot="1" x14ac:dyDescent="0.3">
      <c r="B28" s="32"/>
      <c r="F28" s="220"/>
      <c r="G28" s="221"/>
      <c r="H28" s="221"/>
      <c r="I28" s="221"/>
      <c r="J28" s="221"/>
      <c r="K28" s="221"/>
      <c r="L28" s="221"/>
      <c r="M28" s="221"/>
      <c r="N28" s="221"/>
      <c r="O28" s="222"/>
      <c r="P28" s="32"/>
      <c r="T28" s="29"/>
    </row>
    <row r="29" spans="1:20" ht="15" x14ac:dyDescent="0.25">
      <c r="B29" s="32"/>
      <c r="N29" s="2"/>
      <c r="P29" s="32"/>
      <c r="T29" s="29"/>
    </row>
    <row r="30" spans="1:20" ht="15" x14ac:dyDescent="0.25">
      <c r="B30" s="32"/>
      <c r="N30" s="2"/>
      <c r="P30" s="32"/>
      <c r="T30" s="29"/>
    </row>
    <row r="31" spans="1:20" ht="15" x14ac:dyDescent="0.25">
      <c r="B31" s="32"/>
      <c r="N31" s="2"/>
      <c r="P31" s="32"/>
      <c r="T31" s="29"/>
    </row>
    <row r="32" spans="1:20" ht="15" x14ac:dyDescent="0.25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Q32" s="31"/>
      <c r="R32" s="31"/>
      <c r="S32" s="31"/>
      <c r="T32" s="29"/>
    </row>
    <row r="33" spans="1:16" s="32" customFormat="1" ht="15" x14ac:dyDescent="0.25">
      <c r="N33" s="2"/>
    </row>
    <row r="34" spans="1:16" ht="15" x14ac:dyDescent="0.25">
      <c r="A34" s="32"/>
      <c r="B34" s="32"/>
      <c r="I34" s="8"/>
      <c r="J34" s="8"/>
      <c r="N34" s="2"/>
      <c r="P34" s="32"/>
    </row>
    <row r="35" spans="1:16" ht="15" x14ac:dyDescent="0.25">
      <c r="A35" s="32"/>
      <c r="B35" s="32"/>
      <c r="I35" s="4"/>
      <c r="J35" s="28"/>
      <c r="N35" s="2"/>
      <c r="P35" s="32"/>
    </row>
    <row r="36" spans="1:16" ht="15" x14ac:dyDescent="0.25">
      <c r="A36" s="32"/>
      <c r="B36" s="32"/>
      <c r="I36" s="8"/>
      <c r="J36" s="8"/>
      <c r="N36" s="2"/>
      <c r="P36" s="32"/>
    </row>
    <row r="37" spans="1:16" s="32" customFormat="1" ht="15" x14ac:dyDescent="0.25">
      <c r="N37" s="2"/>
    </row>
    <row r="38" spans="1:16" s="32" customFormat="1" ht="15" x14ac:dyDescent="0.25">
      <c r="N38" s="2"/>
    </row>
    <row r="39" spans="1:16" s="32" customFormat="1" ht="15" x14ac:dyDescent="0.25">
      <c r="N39" s="2"/>
    </row>
    <row r="40" spans="1:16" s="32" customFormat="1" ht="15" x14ac:dyDescent="0.25">
      <c r="N40" s="2"/>
    </row>
    <row r="41" spans="1:16" s="32" customFormat="1" ht="15" x14ac:dyDescent="0.25">
      <c r="N41" s="2"/>
    </row>
    <row r="42" spans="1:16" s="32" customFormat="1" ht="15" x14ac:dyDescent="0.25">
      <c r="N42" s="2"/>
    </row>
    <row r="43" spans="1:16" s="32" customFormat="1" ht="15" x14ac:dyDescent="0.25">
      <c r="N43" s="2"/>
    </row>
    <row r="44" spans="1:16" s="32" customFormat="1" ht="15" x14ac:dyDescent="0.25">
      <c r="N44" s="2"/>
    </row>
    <row r="45" spans="1:16" s="32" customFormat="1" ht="15" x14ac:dyDescent="0.25">
      <c r="N45" s="2"/>
    </row>
    <row r="46" spans="1:16" s="32" customFormat="1" ht="15" x14ac:dyDescent="0.25">
      <c r="N46" s="2"/>
    </row>
    <row r="47" spans="1:16" s="32" customFormat="1" ht="15" x14ac:dyDescent="0.25">
      <c r="N47" s="2"/>
    </row>
    <row r="48" spans="1:16" s="32" customFormat="1" ht="15" x14ac:dyDescent="0.25">
      <c r="N48" s="2"/>
    </row>
    <row r="49" spans="14:14" s="32" customFormat="1" ht="15" x14ac:dyDescent="0.25">
      <c r="N49" s="2"/>
    </row>
    <row r="50" spans="14:14" s="32" customFormat="1" ht="15" x14ac:dyDescent="0.25">
      <c r="N50" s="2"/>
    </row>
    <row r="51" spans="14:14" s="32" customFormat="1" ht="15" x14ac:dyDescent="0.25">
      <c r="N51" s="2"/>
    </row>
    <row r="52" spans="14:14" s="32" customFormat="1" ht="15" x14ac:dyDescent="0.25">
      <c r="N52" s="2"/>
    </row>
    <row r="53" spans="14:14" s="32" customFormat="1" ht="15" x14ac:dyDescent="0.25">
      <c r="N53" s="2"/>
    </row>
    <row r="54" spans="14:14" s="32" customFormat="1" ht="15" x14ac:dyDescent="0.25">
      <c r="N54" s="2"/>
    </row>
    <row r="55" spans="14:14" s="32" customFormat="1" ht="15" x14ac:dyDescent="0.25">
      <c r="N55" s="2"/>
    </row>
    <row r="56" spans="14:14" s="32" customFormat="1" ht="15" x14ac:dyDescent="0.25">
      <c r="N56" s="2"/>
    </row>
    <row r="57" spans="14:14" s="32" customFormat="1" ht="15" x14ac:dyDescent="0.25">
      <c r="N57" s="2"/>
    </row>
    <row r="58" spans="14:14" s="32" customFormat="1" ht="15" x14ac:dyDescent="0.25">
      <c r="N58" s="2"/>
    </row>
    <row r="59" spans="14:14" s="32" customFormat="1" ht="15" x14ac:dyDescent="0.25">
      <c r="N59" s="2"/>
    </row>
    <row r="60" spans="14:14" s="32" customFormat="1" ht="15" x14ac:dyDescent="0.25">
      <c r="N60" s="2"/>
    </row>
    <row r="61" spans="14:14" s="32" customFormat="1" ht="15" x14ac:dyDescent="0.25">
      <c r="N61" s="2"/>
    </row>
    <row r="62" spans="14:14" s="32" customFormat="1" ht="15" x14ac:dyDescent="0.25">
      <c r="N62" s="2"/>
    </row>
    <row r="63" spans="14:14" s="32" customFormat="1" ht="15" x14ac:dyDescent="0.25">
      <c r="N63" s="2"/>
    </row>
    <row r="64" spans="14:14" s="32" customFormat="1" ht="15" x14ac:dyDescent="0.25">
      <c r="N64" s="2"/>
    </row>
    <row r="65" spans="14:14" s="32" customFormat="1" ht="15" x14ac:dyDescent="0.25">
      <c r="N65" s="2"/>
    </row>
    <row r="66" spans="14:14" s="32" customFormat="1" ht="15" x14ac:dyDescent="0.25">
      <c r="N66" s="2"/>
    </row>
    <row r="67" spans="14:14" s="32" customFormat="1" ht="15" x14ac:dyDescent="0.25">
      <c r="N67" s="2"/>
    </row>
    <row r="68" spans="14:14" s="32" customFormat="1" ht="15" x14ac:dyDescent="0.25">
      <c r="N68" s="2"/>
    </row>
    <row r="69" spans="14:14" s="32" customFormat="1" ht="15" x14ac:dyDescent="0.25">
      <c r="N69" s="2"/>
    </row>
    <row r="70" spans="14:14" s="32" customFormat="1" ht="15" x14ac:dyDescent="0.25">
      <c r="N70" s="2"/>
    </row>
    <row r="71" spans="14:14" s="32" customFormat="1" ht="15" x14ac:dyDescent="0.25">
      <c r="N71" s="2"/>
    </row>
    <row r="72" spans="14:14" s="32" customFormat="1" ht="15" x14ac:dyDescent="0.25">
      <c r="N72" s="2"/>
    </row>
    <row r="73" spans="14:14" s="32" customFormat="1" ht="15" x14ac:dyDescent="0.25">
      <c r="N73" s="2"/>
    </row>
    <row r="74" spans="14:14" s="32" customFormat="1" ht="15" x14ac:dyDescent="0.25">
      <c r="N74" s="2"/>
    </row>
    <row r="75" spans="14:14" s="32" customFormat="1" ht="15" x14ac:dyDescent="0.25">
      <c r="N75" s="2"/>
    </row>
    <row r="76" spans="14:14" s="32" customFormat="1" ht="15" x14ac:dyDescent="0.25">
      <c r="N76" s="2"/>
    </row>
    <row r="77" spans="14:14" s="32" customFormat="1" ht="15" x14ac:dyDescent="0.25">
      <c r="N77" s="2"/>
    </row>
    <row r="78" spans="14:14" s="32" customFormat="1" ht="15" x14ac:dyDescent="0.25">
      <c r="N78" s="2"/>
    </row>
    <row r="79" spans="14:14" s="32" customFormat="1" ht="15" x14ac:dyDescent="0.25">
      <c r="N79" s="2"/>
    </row>
    <row r="80" spans="14:14" s="32" customFormat="1" ht="15" x14ac:dyDescent="0.25">
      <c r="N80" s="2"/>
    </row>
    <row r="81" spans="14:14" s="32" customFormat="1" ht="15" x14ac:dyDescent="0.25">
      <c r="N81" s="2"/>
    </row>
    <row r="82" spans="14:14" s="32" customFormat="1" ht="15" x14ac:dyDescent="0.25">
      <c r="N82" s="2"/>
    </row>
    <row r="83" spans="14:14" s="32" customFormat="1" ht="15" x14ac:dyDescent="0.25">
      <c r="N83" s="2"/>
    </row>
    <row r="84" spans="14:14" s="32" customFormat="1" ht="15" x14ac:dyDescent="0.25">
      <c r="N84" s="2"/>
    </row>
    <row r="85" spans="14:14" s="32" customFormat="1" ht="15" x14ac:dyDescent="0.25">
      <c r="N85" s="2"/>
    </row>
    <row r="86" spans="14:14" s="32" customFormat="1" ht="15" x14ac:dyDescent="0.25">
      <c r="N86" s="2"/>
    </row>
    <row r="87" spans="14:14" s="32" customFormat="1" ht="15" x14ac:dyDescent="0.25">
      <c r="N87" s="2"/>
    </row>
    <row r="88" spans="14:14" s="32" customFormat="1" ht="15" x14ac:dyDescent="0.25">
      <c r="N88" s="2"/>
    </row>
    <row r="89" spans="14:14" s="32" customFormat="1" ht="15" x14ac:dyDescent="0.25">
      <c r="N89" s="2"/>
    </row>
    <row r="90" spans="14:14" s="32" customFormat="1" ht="15" x14ac:dyDescent="0.25">
      <c r="N90" s="2"/>
    </row>
    <row r="91" spans="14:14" s="32" customFormat="1" ht="15" x14ac:dyDescent="0.25">
      <c r="N91" s="2"/>
    </row>
    <row r="92" spans="14:14" s="32" customFormat="1" ht="15" x14ac:dyDescent="0.25">
      <c r="N92" s="2"/>
    </row>
    <row r="93" spans="14:14" s="32" customFormat="1" ht="15" x14ac:dyDescent="0.25">
      <c r="N93" s="2"/>
    </row>
    <row r="94" spans="14:14" s="32" customFormat="1" ht="15" x14ac:dyDescent="0.25">
      <c r="N94" s="2"/>
    </row>
    <row r="95" spans="14:14" s="32" customFormat="1" ht="15" x14ac:dyDescent="0.25">
      <c r="N95" s="2"/>
    </row>
    <row r="96" spans="14:14" s="32" customFormat="1" ht="15" x14ac:dyDescent="0.25">
      <c r="N96" s="2"/>
    </row>
    <row r="97" spans="14:14" s="32" customFormat="1" ht="15" x14ac:dyDescent="0.25">
      <c r="N97" s="2"/>
    </row>
    <row r="98" spans="14:14" s="32" customFormat="1" ht="15" x14ac:dyDescent="0.25">
      <c r="N98" s="2"/>
    </row>
    <row r="99" spans="14:14" s="32" customFormat="1" ht="15" x14ac:dyDescent="0.25">
      <c r="N99" s="2"/>
    </row>
    <row r="100" spans="14:14" s="32" customFormat="1" ht="15" x14ac:dyDescent="0.25">
      <c r="N100" s="2"/>
    </row>
    <row r="101" spans="14:14" s="32" customFormat="1" ht="15" x14ac:dyDescent="0.25">
      <c r="N101" s="2"/>
    </row>
    <row r="102" spans="14:14" s="32" customFormat="1" ht="15" x14ac:dyDescent="0.25">
      <c r="N102" s="2"/>
    </row>
    <row r="103" spans="14:14" s="32" customFormat="1" ht="15" x14ac:dyDescent="0.25">
      <c r="N103" s="2"/>
    </row>
    <row r="104" spans="14:14" s="32" customFormat="1" ht="15" x14ac:dyDescent="0.25">
      <c r="N104" s="2"/>
    </row>
    <row r="105" spans="14:14" s="32" customFormat="1" ht="15" x14ac:dyDescent="0.25">
      <c r="N105" s="2"/>
    </row>
    <row r="106" spans="14:14" s="32" customFormat="1" ht="15" x14ac:dyDescent="0.25">
      <c r="N106" s="2"/>
    </row>
    <row r="107" spans="14:14" s="32" customFormat="1" ht="15" x14ac:dyDescent="0.25">
      <c r="N107" s="2"/>
    </row>
    <row r="108" spans="14:14" s="32" customFormat="1" ht="15" x14ac:dyDescent="0.25">
      <c r="N108" s="2"/>
    </row>
    <row r="109" spans="14:14" s="32" customFormat="1" ht="15" x14ac:dyDescent="0.25">
      <c r="N109" s="2"/>
    </row>
    <row r="110" spans="14:14" s="32" customFormat="1" ht="15" x14ac:dyDescent="0.25">
      <c r="N110" s="2"/>
    </row>
    <row r="111" spans="14:14" s="32" customFormat="1" ht="15" x14ac:dyDescent="0.25">
      <c r="N111" s="2"/>
    </row>
    <row r="112" spans="14:14" s="32" customFormat="1" ht="15" x14ac:dyDescent="0.25">
      <c r="N112" s="2"/>
    </row>
    <row r="113" spans="14:14" s="32" customFormat="1" ht="15" x14ac:dyDescent="0.25">
      <c r="N113" s="2"/>
    </row>
    <row r="114" spans="14:14" s="32" customFormat="1" ht="15" x14ac:dyDescent="0.25">
      <c r="N114" s="2"/>
    </row>
    <row r="115" spans="14:14" s="32" customFormat="1" ht="15" x14ac:dyDescent="0.25">
      <c r="N115" s="2"/>
    </row>
    <row r="116" spans="14:14" s="32" customFormat="1" ht="15" x14ac:dyDescent="0.25">
      <c r="N116" s="2"/>
    </row>
    <row r="117" spans="14:14" s="32" customFormat="1" ht="15" x14ac:dyDescent="0.25">
      <c r="N117" s="2"/>
    </row>
    <row r="118" spans="14:14" s="32" customFormat="1" ht="15" x14ac:dyDescent="0.25">
      <c r="N118" s="2"/>
    </row>
    <row r="119" spans="14:14" s="32" customFormat="1" ht="15" x14ac:dyDescent="0.25">
      <c r="N119" s="2"/>
    </row>
    <row r="120" spans="14:14" s="32" customFormat="1" ht="15" x14ac:dyDescent="0.25">
      <c r="N120" s="2"/>
    </row>
    <row r="121" spans="14:14" s="32" customFormat="1" ht="15" x14ac:dyDescent="0.25">
      <c r="N121" s="2"/>
    </row>
    <row r="122" spans="14:14" s="32" customFormat="1" ht="15" x14ac:dyDescent="0.25">
      <c r="N122" s="2"/>
    </row>
    <row r="123" spans="14:14" s="32" customFormat="1" ht="15" x14ac:dyDescent="0.25">
      <c r="N123" s="2"/>
    </row>
    <row r="124" spans="14:14" s="32" customFormat="1" ht="15" x14ac:dyDescent="0.25">
      <c r="N124" s="2"/>
    </row>
    <row r="125" spans="14:14" s="32" customFormat="1" ht="15" x14ac:dyDescent="0.25">
      <c r="N125" s="2"/>
    </row>
    <row r="126" spans="14:14" s="32" customFormat="1" ht="15" x14ac:dyDescent="0.25">
      <c r="N126" s="2"/>
    </row>
    <row r="127" spans="14:14" s="32" customFormat="1" ht="15" x14ac:dyDescent="0.25">
      <c r="N127" s="2"/>
    </row>
    <row r="128" spans="14:14" s="32" customFormat="1" ht="15" x14ac:dyDescent="0.25">
      <c r="N128" s="2"/>
    </row>
    <row r="129" spans="14:14" s="32" customFormat="1" ht="15" x14ac:dyDescent="0.25">
      <c r="N129" s="2"/>
    </row>
    <row r="130" spans="14:14" s="32" customFormat="1" ht="15" x14ac:dyDescent="0.25">
      <c r="N130" s="2"/>
    </row>
    <row r="131" spans="14:14" s="32" customFormat="1" ht="15" x14ac:dyDescent="0.25">
      <c r="N131" s="2"/>
    </row>
    <row r="132" spans="14:14" s="32" customFormat="1" ht="15" x14ac:dyDescent="0.25">
      <c r="N132" s="2"/>
    </row>
    <row r="133" spans="14:14" s="32" customFormat="1" ht="15" x14ac:dyDescent="0.25">
      <c r="N133" s="2"/>
    </row>
    <row r="134" spans="14:14" s="32" customFormat="1" ht="15" x14ac:dyDescent="0.25">
      <c r="N134" s="2"/>
    </row>
    <row r="135" spans="14:14" s="32" customFormat="1" ht="15" x14ac:dyDescent="0.25">
      <c r="N135" s="2"/>
    </row>
    <row r="136" spans="14:14" s="32" customFormat="1" ht="15" x14ac:dyDescent="0.25">
      <c r="N136" s="2"/>
    </row>
    <row r="137" spans="14:14" s="32" customFormat="1" ht="15" x14ac:dyDescent="0.25">
      <c r="N137" s="2"/>
    </row>
    <row r="138" spans="14:14" s="32" customFormat="1" ht="15" x14ac:dyDescent="0.25">
      <c r="N138" s="2"/>
    </row>
    <row r="139" spans="14:14" s="32" customFormat="1" ht="15" x14ac:dyDescent="0.25">
      <c r="N139" s="2"/>
    </row>
    <row r="140" spans="14:14" s="32" customFormat="1" ht="15" x14ac:dyDescent="0.25">
      <c r="N140" s="2"/>
    </row>
    <row r="141" spans="14:14" s="32" customFormat="1" ht="15" x14ac:dyDescent="0.25">
      <c r="N141" s="2"/>
    </row>
    <row r="142" spans="14:14" s="32" customFormat="1" ht="15" x14ac:dyDescent="0.25">
      <c r="N142" s="2"/>
    </row>
    <row r="143" spans="14:14" s="32" customFormat="1" ht="15" x14ac:dyDescent="0.25">
      <c r="N143" s="2"/>
    </row>
    <row r="144" spans="14:14" s="32" customFormat="1" ht="15" x14ac:dyDescent="0.25">
      <c r="N144" s="2"/>
    </row>
    <row r="145" spans="1:16" ht="15" x14ac:dyDescent="0.25">
      <c r="A145" s="32"/>
      <c r="B145" s="32"/>
      <c r="N145" s="2"/>
      <c r="P145" s="32"/>
    </row>
    <row r="146" spans="1:16" ht="15" x14ac:dyDescent="0.25">
      <c r="A146" s="32"/>
      <c r="B146" s="32"/>
      <c r="N146" s="2"/>
      <c r="P146" s="32"/>
    </row>
    <row r="147" spans="1:16" ht="15" x14ac:dyDescent="0.25">
      <c r="A147" s="32"/>
      <c r="B147" s="32"/>
      <c r="N147" s="2"/>
      <c r="P147" s="32"/>
    </row>
    <row r="148" spans="1:16" ht="15" x14ac:dyDescent="0.25">
      <c r="A148" s="32"/>
      <c r="B148" s="32"/>
      <c r="N148" s="2"/>
      <c r="P148" s="32"/>
    </row>
    <row r="149" spans="1:16" ht="15" x14ac:dyDescent="0.25">
      <c r="A149" s="32"/>
      <c r="B149" s="32"/>
      <c r="N149" s="2"/>
      <c r="P149" s="32"/>
    </row>
    <row r="150" spans="1:16" ht="15" x14ac:dyDescent="0.25">
      <c r="A150" s="32"/>
      <c r="B150" s="32"/>
      <c r="N150" s="2"/>
      <c r="P150" s="32"/>
    </row>
    <row r="151" spans="1:16" ht="15" x14ac:dyDescent="0.25">
      <c r="N151" s="2"/>
      <c r="P151" s="32"/>
    </row>
    <row r="152" spans="1:16" ht="15" x14ac:dyDescent="0.25">
      <c r="N152" s="2"/>
      <c r="P152" s="32"/>
    </row>
    <row r="153" spans="1:16" ht="15" x14ac:dyDescent="0.25">
      <c r="N153" s="2"/>
      <c r="P153" s="32"/>
    </row>
    <row r="154" spans="1:16" ht="15" x14ac:dyDescent="0.25">
      <c r="N154" s="2"/>
      <c r="P154" s="32"/>
    </row>
    <row r="155" spans="1:16" ht="15" x14ac:dyDescent="0.25">
      <c r="N155" s="2"/>
      <c r="P155" s="32"/>
    </row>
    <row r="156" spans="1:16" ht="15" x14ac:dyDescent="0.25">
      <c r="N156" s="2"/>
      <c r="P156" s="32"/>
    </row>
    <row r="157" spans="1:16" ht="15" x14ac:dyDescent="0.25">
      <c r="N157" s="2"/>
      <c r="P157" s="32"/>
    </row>
    <row r="158" spans="1:16" ht="15" x14ac:dyDescent="0.25">
      <c r="N158" s="2"/>
      <c r="P158" s="32"/>
    </row>
    <row r="159" spans="1:16" ht="15" x14ac:dyDescent="0.25">
      <c r="N159" s="2"/>
      <c r="P159" s="32"/>
    </row>
    <row r="160" spans="1:16" ht="15" x14ac:dyDescent="0.25">
      <c r="N160" s="2"/>
      <c r="P160" s="32"/>
    </row>
    <row r="161" spans="14:16" ht="15" x14ac:dyDescent="0.25">
      <c r="N161" s="2"/>
      <c r="P161" s="32"/>
    </row>
    <row r="162" spans="14:16" ht="15" x14ac:dyDescent="0.25">
      <c r="N162" s="2"/>
      <c r="P162" s="32"/>
    </row>
    <row r="163" spans="14:16" ht="15" x14ac:dyDescent="0.25">
      <c r="N163" s="2"/>
      <c r="P163" s="32"/>
    </row>
    <row r="164" spans="14:16" ht="15" x14ac:dyDescent="0.25">
      <c r="N164" s="2"/>
      <c r="P164" s="32"/>
    </row>
    <row r="165" spans="14:16" ht="15" x14ac:dyDescent="0.25">
      <c r="N165" s="2"/>
      <c r="P165" s="32"/>
    </row>
    <row r="166" spans="14:16" ht="15" x14ac:dyDescent="0.25">
      <c r="N166" s="2"/>
      <c r="P166" s="32"/>
    </row>
    <row r="167" spans="14:16" ht="15" x14ac:dyDescent="0.25">
      <c r="N167" s="2"/>
      <c r="P167" s="32"/>
    </row>
    <row r="168" spans="14:16" ht="15" x14ac:dyDescent="0.25">
      <c r="N168" s="2"/>
      <c r="P168" s="32"/>
    </row>
    <row r="169" spans="14:16" ht="15" x14ac:dyDescent="0.25">
      <c r="N169" s="2"/>
      <c r="P169" s="32"/>
    </row>
    <row r="170" spans="14:16" ht="15" x14ac:dyDescent="0.25">
      <c r="N170" s="2"/>
      <c r="P170" s="32"/>
    </row>
    <row r="171" spans="14:16" ht="15" x14ac:dyDescent="0.25">
      <c r="N171" s="2"/>
      <c r="P171" s="32"/>
    </row>
    <row r="172" spans="14:16" ht="15" x14ac:dyDescent="0.25">
      <c r="N172" s="2"/>
      <c r="P172" s="32"/>
    </row>
    <row r="173" spans="14:16" ht="15" x14ac:dyDescent="0.25">
      <c r="N173" s="2"/>
      <c r="P173" s="32"/>
    </row>
    <row r="174" spans="14:16" ht="15" x14ac:dyDescent="0.25">
      <c r="N174" s="2"/>
      <c r="P174" s="32"/>
    </row>
    <row r="175" spans="14:16" ht="15" x14ac:dyDescent="0.25">
      <c r="N175" s="2"/>
      <c r="P175" s="32"/>
    </row>
    <row r="176" spans="14:16" ht="15" x14ac:dyDescent="0.25">
      <c r="N176" s="2"/>
      <c r="P176" s="32"/>
    </row>
    <row r="177" spans="14:16" ht="15" x14ac:dyDescent="0.25">
      <c r="N177" s="2"/>
      <c r="P177" s="32"/>
    </row>
    <row r="178" spans="14:16" ht="15" x14ac:dyDescent="0.25">
      <c r="N178" s="2"/>
      <c r="P178" s="32"/>
    </row>
    <row r="179" spans="14:16" ht="15" x14ac:dyDescent="0.25">
      <c r="N179" s="2"/>
      <c r="P179" s="32"/>
    </row>
    <row r="180" spans="14:16" ht="15" x14ac:dyDescent="0.25">
      <c r="N180" s="2"/>
      <c r="P180" s="32"/>
    </row>
    <row r="181" spans="14:16" ht="15" x14ac:dyDescent="0.25">
      <c r="N181" s="2"/>
      <c r="P181" s="32"/>
    </row>
    <row r="182" spans="14:16" ht="15" x14ac:dyDescent="0.25">
      <c r="N182" s="2"/>
      <c r="P182" s="32"/>
    </row>
    <row r="183" spans="14:16" ht="15" x14ac:dyDescent="0.25">
      <c r="N183" s="2"/>
      <c r="P183" s="32"/>
    </row>
    <row r="184" spans="14:16" ht="15" x14ac:dyDescent="0.25">
      <c r="N184" s="2"/>
      <c r="P184" s="32"/>
    </row>
    <row r="185" spans="14:16" ht="15" x14ac:dyDescent="0.25">
      <c r="N185" s="2"/>
      <c r="P185" s="32"/>
    </row>
    <row r="186" spans="14:16" ht="15" x14ac:dyDescent="0.25">
      <c r="N186" s="2"/>
      <c r="P186" s="32"/>
    </row>
    <row r="187" spans="14:16" ht="15" x14ac:dyDescent="0.25">
      <c r="N187" s="2"/>
      <c r="P187" s="32"/>
    </row>
    <row r="188" spans="14:16" ht="15" x14ac:dyDescent="0.25">
      <c r="N188" s="2"/>
      <c r="P188" s="32"/>
    </row>
    <row r="189" spans="14:16" ht="15" x14ac:dyDescent="0.25">
      <c r="N189" s="2"/>
      <c r="P189" s="32"/>
    </row>
    <row r="190" spans="14:16" ht="15" x14ac:dyDescent="0.25">
      <c r="N190" s="2"/>
      <c r="P190" s="32"/>
    </row>
    <row r="191" spans="14:16" ht="15" x14ac:dyDescent="0.25">
      <c r="N191" s="2"/>
      <c r="P191" s="32"/>
    </row>
    <row r="192" spans="14:16" ht="15" x14ac:dyDescent="0.25">
      <c r="N192" s="2"/>
      <c r="P192" s="32"/>
    </row>
    <row r="193" spans="14:16" ht="15" x14ac:dyDescent="0.25">
      <c r="N193" s="2"/>
      <c r="P193" s="32"/>
    </row>
    <row r="194" spans="14:16" ht="15" x14ac:dyDescent="0.25">
      <c r="N194" s="2"/>
      <c r="P194" s="32"/>
    </row>
    <row r="195" spans="14:16" ht="15" x14ac:dyDescent="0.25">
      <c r="N195" s="2"/>
      <c r="P195" s="32"/>
    </row>
    <row r="196" spans="14:16" ht="15" x14ac:dyDescent="0.25">
      <c r="N196" s="2"/>
      <c r="P196" s="32"/>
    </row>
    <row r="197" spans="14:16" ht="15" x14ac:dyDescent="0.25">
      <c r="N197" s="2"/>
      <c r="P197" s="32"/>
    </row>
    <row r="198" spans="14:16" ht="15" x14ac:dyDescent="0.25">
      <c r="N198" s="2"/>
      <c r="P198" s="32"/>
    </row>
    <row r="199" spans="14:16" ht="15" x14ac:dyDescent="0.25">
      <c r="N199" s="2"/>
      <c r="P199" s="32"/>
    </row>
    <row r="200" spans="14:16" ht="15" x14ac:dyDescent="0.25">
      <c r="N200" s="2"/>
      <c r="P200" s="32"/>
    </row>
    <row r="201" spans="14:16" ht="15" x14ac:dyDescent="0.25">
      <c r="N201" s="2"/>
      <c r="P201" s="32"/>
    </row>
    <row r="202" spans="14:16" ht="15" x14ac:dyDescent="0.25">
      <c r="N202" s="2"/>
      <c r="P202" s="32"/>
    </row>
    <row r="203" spans="14:16" ht="15" x14ac:dyDescent="0.25">
      <c r="N203" s="2"/>
      <c r="P203" s="32"/>
    </row>
    <row r="204" spans="14:16" ht="15" x14ac:dyDescent="0.25">
      <c r="N204" s="2"/>
      <c r="P204" s="32"/>
    </row>
    <row r="205" spans="14:16" ht="15" x14ac:dyDescent="0.25">
      <c r="N205" s="2"/>
      <c r="P205" s="32"/>
    </row>
    <row r="206" spans="14:16" ht="15" x14ac:dyDescent="0.25">
      <c r="N206" s="2"/>
      <c r="P206" s="32"/>
    </row>
    <row r="207" spans="14:16" ht="15" x14ac:dyDescent="0.25">
      <c r="N207" s="2"/>
      <c r="P207" s="32"/>
    </row>
    <row r="208" spans="14:16" ht="15" x14ac:dyDescent="0.25">
      <c r="N208" s="2"/>
      <c r="P208" s="32"/>
    </row>
    <row r="209" spans="14:16" ht="15" x14ac:dyDescent="0.25">
      <c r="N209" s="2"/>
      <c r="P209" s="32"/>
    </row>
    <row r="210" spans="14:16" ht="15" x14ac:dyDescent="0.25">
      <c r="N210" s="2"/>
      <c r="P210" s="32"/>
    </row>
    <row r="211" spans="14:16" ht="15" x14ac:dyDescent="0.25">
      <c r="N211" s="2"/>
      <c r="P211" s="32"/>
    </row>
    <row r="212" spans="14:16" ht="15" x14ac:dyDescent="0.25">
      <c r="N212" s="2"/>
      <c r="P212" s="32"/>
    </row>
    <row r="213" spans="14:16" ht="15" x14ac:dyDescent="0.25">
      <c r="N213" s="2"/>
      <c r="P213" s="32"/>
    </row>
    <row r="214" spans="14:16" ht="15" x14ac:dyDescent="0.25">
      <c r="N214" s="2"/>
      <c r="P214" s="32"/>
    </row>
    <row r="215" spans="14:16" ht="15" x14ac:dyDescent="0.25">
      <c r="N215" s="2"/>
      <c r="P215" s="32"/>
    </row>
    <row r="216" spans="14:16" ht="15" x14ac:dyDescent="0.25">
      <c r="N216" s="2"/>
      <c r="P216" s="32"/>
    </row>
    <row r="217" spans="14:16" ht="15" x14ac:dyDescent="0.25">
      <c r="N217" s="2"/>
      <c r="P217" s="32"/>
    </row>
    <row r="218" spans="14:16" ht="15" x14ac:dyDescent="0.25">
      <c r="N218" s="2"/>
      <c r="P218" s="32"/>
    </row>
    <row r="219" spans="14:16" ht="15" x14ac:dyDescent="0.25">
      <c r="N219" s="2"/>
      <c r="P219" s="32"/>
    </row>
    <row r="220" spans="14:16" ht="15" x14ac:dyDescent="0.25">
      <c r="N220" s="2"/>
      <c r="P220" s="32"/>
    </row>
    <row r="221" spans="14:16" ht="15" x14ac:dyDescent="0.25">
      <c r="N221" s="2"/>
      <c r="P221" s="32"/>
    </row>
    <row r="222" spans="14:16" ht="15" x14ac:dyDescent="0.25">
      <c r="N222" s="2"/>
      <c r="P222" s="32"/>
    </row>
    <row r="223" spans="14:16" ht="15" x14ac:dyDescent="0.25">
      <c r="N223" s="2"/>
      <c r="P223" s="32"/>
    </row>
    <row r="224" spans="14:16" ht="15" x14ac:dyDescent="0.25">
      <c r="N224" s="2"/>
      <c r="P224" s="32"/>
    </row>
    <row r="225" spans="14:16" ht="15" x14ac:dyDescent="0.25">
      <c r="N225" s="2"/>
      <c r="P225" s="32"/>
    </row>
    <row r="226" spans="14:16" ht="15" x14ac:dyDescent="0.25">
      <c r="N226" s="2"/>
      <c r="P226" s="32"/>
    </row>
    <row r="227" spans="14:16" ht="15" x14ac:dyDescent="0.25">
      <c r="N227" s="2"/>
      <c r="P227" s="32"/>
    </row>
    <row r="228" spans="14:16" ht="15" x14ac:dyDescent="0.25">
      <c r="N228" s="2"/>
      <c r="P228" s="32"/>
    </row>
    <row r="229" spans="14:16" ht="15" x14ac:dyDescent="0.25">
      <c r="N229" s="2"/>
      <c r="P229" s="32"/>
    </row>
    <row r="230" spans="14:16" ht="15" x14ac:dyDescent="0.25">
      <c r="N230" s="2"/>
      <c r="P230" s="32"/>
    </row>
    <row r="231" spans="14:16" ht="15" x14ac:dyDescent="0.25">
      <c r="N231" s="2"/>
      <c r="P231" s="32"/>
    </row>
    <row r="232" spans="14:16" ht="15" x14ac:dyDescent="0.25">
      <c r="N232" s="2"/>
      <c r="P232" s="32"/>
    </row>
    <row r="233" spans="14:16" ht="15" x14ac:dyDescent="0.25">
      <c r="N233" s="2"/>
      <c r="P233" s="32"/>
    </row>
    <row r="234" spans="14:16" ht="15" x14ac:dyDescent="0.25">
      <c r="N234" s="2"/>
      <c r="P234" s="32"/>
    </row>
    <row r="235" spans="14:16" ht="15" x14ac:dyDescent="0.25">
      <c r="N235" s="2"/>
      <c r="P235" s="32"/>
    </row>
    <row r="236" spans="14:16" ht="15" x14ac:dyDescent="0.25">
      <c r="N236" s="2"/>
      <c r="P236" s="32"/>
    </row>
    <row r="237" spans="14:16" ht="15" x14ac:dyDescent="0.25">
      <c r="N237" s="2"/>
      <c r="P237" s="32"/>
    </row>
    <row r="238" spans="14:16" ht="15" x14ac:dyDescent="0.25">
      <c r="N238" s="2"/>
      <c r="P238" s="32"/>
    </row>
    <row r="239" spans="14:16" ht="15" x14ac:dyDescent="0.25">
      <c r="N239" s="2"/>
      <c r="P239" s="32"/>
    </row>
    <row r="240" spans="14:16" ht="15" x14ac:dyDescent="0.25">
      <c r="N240" s="2"/>
      <c r="P240" s="32"/>
    </row>
    <row r="241" spans="14:16" ht="15" x14ac:dyDescent="0.25">
      <c r="N241" s="2"/>
      <c r="P241" s="32"/>
    </row>
    <row r="242" spans="14:16" ht="15" x14ac:dyDescent="0.25">
      <c r="N242" s="2"/>
      <c r="P242" s="32"/>
    </row>
    <row r="243" spans="14:16" ht="15" x14ac:dyDescent="0.25">
      <c r="N243" s="2"/>
      <c r="P243" s="32"/>
    </row>
    <row r="244" spans="14:16" ht="15" x14ac:dyDescent="0.25">
      <c r="N244" s="2"/>
      <c r="P244" s="32"/>
    </row>
    <row r="245" spans="14:16" ht="15" x14ac:dyDescent="0.25">
      <c r="N245" s="2"/>
      <c r="P245" s="32"/>
    </row>
    <row r="246" spans="14:16" ht="15" x14ac:dyDescent="0.25">
      <c r="N246" s="2"/>
      <c r="P246" s="32"/>
    </row>
    <row r="247" spans="14:16" ht="15" x14ac:dyDescent="0.25">
      <c r="N247" s="2"/>
      <c r="P247" s="32"/>
    </row>
    <row r="248" spans="14:16" ht="15" x14ac:dyDescent="0.25">
      <c r="N248" s="2"/>
      <c r="P248" s="32"/>
    </row>
    <row r="249" spans="14:16" ht="15" x14ac:dyDescent="0.25">
      <c r="N249" s="2"/>
      <c r="P249" s="32"/>
    </row>
    <row r="250" spans="14:16" ht="15" x14ac:dyDescent="0.25">
      <c r="N250" s="2"/>
      <c r="P250" s="32"/>
    </row>
    <row r="251" spans="14:16" ht="15" x14ac:dyDescent="0.25">
      <c r="N251" s="2"/>
      <c r="P251" s="32"/>
    </row>
    <row r="252" spans="14:16" ht="15" x14ac:dyDescent="0.25">
      <c r="N252" s="2"/>
      <c r="P252" s="32"/>
    </row>
    <row r="253" spans="14:16" ht="15" x14ac:dyDescent="0.25">
      <c r="N253" s="2"/>
      <c r="P253" s="32"/>
    </row>
    <row r="254" spans="14:16" ht="15" x14ac:dyDescent="0.25">
      <c r="N254" s="2"/>
      <c r="P254" s="32"/>
    </row>
    <row r="255" spans="14:16" ht="15" x14ac:dyDescent="0.25">
      <c r="N255" s="2"/>
      <c r="P255" s="32"/>
    </row>
    <row r="256" spans="14:16" ht="15" x14ac:dyDescent="0.25">
      <c r="N256" s="2"/>
      <c r="P256" s="32"/>
    </row>
    <row r="257" spans="14:16" ht="15" x14ac:dyDescent="0.25">
      <c r="N257" s="2"/>
      <c r="P257" s="32"/>
    </row>
    <row r="258" spans="14:16" ht="15" x14ac:dyDescent="0.25">
      <c r="N258" s="2"/>
      <c r="P258" s="32"/>
    </row>
    <row r="259" spans="14:16" ht="15" x14ac:dyDescent="0.25">
      <c r="N259" s="2"/>
      <c r="P259" s="32"/>
    </row>
    <row r="260" spans="14:16" ht="15" x14ac:dyDescent="0.25">
      <c r="N260" s="2"/>
      <c r="P260" s="32"/>
    </row>
    <row r="261" spans="14:16" ht="15" x14ac:dyDescent="0.25">
      <c r="N261" s="2"/>
      <c r="P261" s="32"/>
    </row>
    <row r="262" spans="14:16" ht="15" x14ac:dyDescent="0.25">
      <c r="N262" s="2"/>
      <c r="P262" s="32"/>
    </row>
    <row r="263" spans="14:16" ht="15" x14ac:dyDescent="0.25">
      <c r="N263" s="2"/>
      <c r="P263" s="32"/>
    </row>
    <row r="264" spans="14:16" ht="15" x14ac:dyDescent="0.25">
      <c r="N264" s="2"/>
      <c r="P264" s="32"/>
    </row>
    <row r="265" spans="14:16" ht="15" x14ac:dyDescent="0.25">
      <c r="N265" s="2"/>
      <c r="P265" s="32"/>
    </row>
    <row r="266" spans="14:16" ht="15" x14ac:dyDescent="0.25">
      <c r="N266" s="2"/>
      <c r="P266" s="32"/>
    </row>
    <row r="267" spans="14:16" ht="15" x14ac:dyDescent="0.25">
      <c r="N267" s="2"/>
      <c r="P267" s="32"/>
    </row>
    <row r="268" spans="14:16" ht="15" x14ac:dyDescent="0.25">
      <c r="N268" s="2"/>
      <c r="P268" s="32"/>
    </row>
    <row r="269" spans="14:16" ht="15" x14ac:dyDescent="0.25">
      <c r="N269" s="2"/>
      <c r="P269" s="32"/>
    </row>
    <row r="270" spans="14:16" ht="15" x14ac:dyDescent="0.25">
      <c r="N270" s="2"/>
      <c r="P270" s="32"/>
    </row>
    <row r="271" spans="14:16" ht="15" x14ac:dyDescent="0.25">
      <c r="N271" s="2"/>
      <c r="P271" s="32"/>
    </row>
    <row r="272" spans="14:16" ht="15" x14ac:dyDescent="0.25">
      <c r="N272" s="2"/>
      <c r="P272" s="32"/>
    </row>
    <row r="273" spans="14:16" ht="15" x14ac:dyDescent="0.25">
      <c r="N273" s="2"/>
      <c r="P273" s="32"/>
    </row>
    <row r="274" spans="14:16" ht="15" x14ac:dyDescent="0.25">
      <c r="N274" s="2"/>
      <c r="P274" s="32"/>
    </row>
    <row r="275" spans="14:16" ht="15" x14ac:dyDescent="0.25">
      <c r="N275" s="2"/>
      <c r="P275" s="32"/>
    </row>
    <row r="276" spans="14:16" ht="15" x14ac:dyDescent="0.25">
      <c r="N276" s="2"/>
      <c r="P276" s="32"/>
    </row>
    <row r="277" spans="14:16" ht="15" x14ac:dyDescent="0.25">
      <c r="N277" s="2"/>
      <c r="P277" s="32"/>
    </row>
    <row r="278" spans="14:16" ht="15" x14ac:dyDescent="0.25">
      <c r="N278" s="2"/>
      <c r="P278" s="32"/>
    </row>
    <row r="279" spans="14:16" ht="15" x14ac:dyDescent="0.25">
      <c r="N279" s="2"/>
      <c r="P279" s="32"/>
    </row>
    <row r="280" spans="14:16" ht="15" x14ac:dyDescent="0.25">
      <c r="N280" s="2"/>
      <c r="P280" s="32"/>
    </row>
    <row r="281" spans="14:16" ht="15" x14ac:dyDescent="0.25">
      <c r="N281" s="2"/>
      <c r="P281" s="32"/>
    </row>
    <row r="282" spans="14:16" ht="15" x14ac:dyDescent="0.25">
      <c r="N282" s="2"/>
      <c r="P282" s="32"/>
    </row>
    <row r="283" spans="14:16" ht="15" x14ac:dyDescent="0.25">
      <c r="N283" s="2"/>
      <c r="P283" s="32"/>
    </row>
    <row r="284" spans="14:16" ht="15" x14ac:dyDescent="0.25">
      <c r="N284" s="2"/>
      <c r="P284" s="32"/>
    </row>
    <row r="285" spans="14:16" ht="15" x14ac:dyDescent="0.25">
      <c r="N285" s="2"/>
      <c r="P285" s="32"/>
    </row>
    <row r="286" spans="14:16" ht="15" x14ac:dyDescent="0.25">
      <c r="N286" s="2"/>
      <c r="P286" s="32"/>
    </row>
    <row r="287" spans="14:16" ht="15" x14ac:dyDescent="0.25">
      <c r="N287" s="2"/>
      <c r="P287" s="32"/>
    </row>
    <row r="288" spans="14:16" ht="15" x14ac:dyDescent="0.25">
      <c r="N288" s="2"/>
      <c r="P288" s="32"/>
    </row>
    <row r="289" spans="14:16" ht="15" x14ac:dyDescent="0.25">
      <c r="N289" s="2"/>
      <c r="P289" s="32"/>
    </row>
    <row r="290" spans="14:16" ht="15" x14ac:dyDescent="0.25">
      <c r="N290" s="2"/>
      <c r="P290" s="32"/>
    </row>
    <row r="291" spans="14:16" ht="15" x14ac:dyDescent="0.25">
      <c r="N291" s="2"/>
      <c r="P291" s="32"/>
    </row>
    <row r="292" spans="14:16" ht="15" x14ac:dyDescent="0.25">
      <c r="N292" s="2"/>
      <c r="P292" s="32"/>
    </row>
    <row r="293" spans="14:16" ht="15" x14ac:dyDescent="0.25">
      <c r="N293" s="2"/>
      <c r="P293" s="32"/>
    </row>
    <row r="294" spans="14:16" ht="15" x14ac:dyDescent="0.25">
      <c r="N294" s="2"/>
      <c r="P294" s="32"/>
    </row>
    <row r="295" spans="14:16" ht="15" x14ac:dyDescent="0.25">
      <c r="N295" s="2"/>
      <c r="P295" s="32"/>
    </row>
    <row r="296" spans="14:16" ht="15" x14ac:dyDescent="0.25">
      <c r="N296" s="2"/>
      <c r="P296" s="32"/>
    </row>
    <row r="297" spans="14:16" ht="15" x14ac:dyDescent="0.25">
      <c r="N297" s="2"/>
      <c r="P297" s="32"/>
    </row>
    <row r="298" spans="14:16" ht="15" x14ac:dyDescent="0.25">
      <c r="N298" s="2"/>
      <c r="P298" s="32"/>
    </row>
    <row r="299" spans="14:16" ht="15" x14ac:dyDescent="0.25">
      <c r="N299" s="2"/>
      <c r="P299" s="32"/>
    </row>
    <row r="300" spans="14:16" ht="15" x14ac:dyDescent="0.25">
      <c r="N300" s="2"/>
      <c r="P300" s="32"/>
    </row>
    <row r="301" spans="14:16" ht="15" x14ac:dyDescent="0.25">
      <c r="N301" s="2"/>
      <c r="P301" s="32"/>
    </row>
    <row r="302" spans="14:16" ht="15" x14ac:dyDescent="0.25">
      <c r="N302" s="2"/>
      <c r="P302" s="32"/>
    </row>
    <row r="303" spans="14:16" ht="15" x14ac:dyDescent="0.25">
      <c r="N303" s="2"/>
      <c r="P303" s="32"/>
    </row>
    <row r="304" spans="14:16" ht="15" x14ac:dyDescent="0.25">
      <c r="N304" s="2"/>
      <c r="P304" s="32"/>
    </row>
    <row r="305" spans="14:16" ht="15" x14ac:dyDescent="0.25">
      <c r="N305" s="2"/>
      <c r="P305" s="32"/>
    </row>
    <row r="306" spans="14:16" ht="15" x14ac:dyDescent="0.25">
      <c r="N306" s="2"/>
      <c r="P306" s="32"/>
    </row>
    <row r="307" spans="14:16" ht="15" x14ac:dyDescent="0.25">
      <c r="N307" s="2"/>
      <c r="P307" s="32"/>
    </row>
    <row r="308" spans="14:16" ht="15" x14ac:dyDescent="0.25">
      <c r="N308" s="2"/>
      <c r="P308" s="32"/>
    </row>
    <row r="309" spans="14:16" ht="15" x14ac:dyDescent="0.25">
      <c r="N309" s="2"/>
      <c r="P309" s="32"/>
    </row>
    <row r="310" spans="14:16" ht="15" x14ac:dyDescent="0.25">
      <c r="N310" s="2"/>
      <c r="P310" s="32"/>
    </row>
    <row r="311" spans="14:16" ht="15" x14ac:dyDescent="0.25">
      <c r="N311" s="2"/>
      <c r="P311" s="32"/>
    </row>
    <row r="312" spans="14:16" ht="15" x14ac:dyDescent="0.25">
      <c r="N312" s="2"/>
      <c r="P312" s="32"/>
    </row>
    <row r="313" spans="14:16" ht="15" x14ac:dyDescent="0.25">
      <c r="N313" s="2"/>
      <c r="P313" s="32"/>
    </row>
    <row r="314" spans="14:16" ht="15" x14ac:dyDescent="0.25">
      <c r="N314" s="2"/>
      <c r="P314" s="32"/>
    </row>
    <row r="315" spans="14:16" ht="15" x14ac:dyDescent="0.25">
      <c r="N315" s="2"/>
      <c r="P315" s="32"/>
    </row>
    <row r="316" spans="14:16" ht="15" x14ac:dyDescent="0.25">
      <c r="N316" s="2"/>
      <c r="P316" s="32"/>
    </row>
    <row r="317" spans="14:16" ht="15" x14ac:dyDescent="0.25">
      <c r="N317" s="2"/>
      <c r="P317" s="32"/>
    </row>
    <row r="318" spans="14:16" ht="15" x14ac:dyDescent="0.25">
      <c r="N318" s="2"/>
      <c r="P318" s="32"/>
    </row>
    <row r="319" spans="14:16" ht="15" x14ac:dyDescent="0.25">
      <c r="N319" s="2"/>
      <c r="P319" s="32"/>
    </row>
    <row r="320" spans="14:16" ht="15" x14ac:dyDescent="0.25">
      <c r="N320" s="2"/>
      <c r="P320" s="32"/>
    </row>
    <row r="321" spans="14:16" ht="15" x14ac:dyDescent="0.25">
      <c r="N321" s="2"/>
      <c r="P321" s="32"/>
    </row>
    <row r="322" spans="14:16" ht="15" x14ac:dyDescent="0.25">
      <c r="N322" s="2"/>
      <c r="P322" s="32"/>
    </row>
    <row r="323" spans="14:16" ht="15" x14ac:dyDescent="0.25">
      <c r="N323" s="2"/>
      <c r="P323" s="32"/>
    </row>
    <row r="324" spans="14:16" ht="15" x14ac:dyDescent="0.25">
      <c r="N324" s="2"/>
      <c r="P324" s="32"/>
    </row>
    <row r="325" spans="14:16" ht="15" x14ac:dyDescent="0.25">
      <c r="N325" s="2"/>
      <c r="P325" s="32"/>
    </row>
    <row r="326" spans="14:16" ht="15" x14ac:dyDescent="0.25">
      <c r="N326" s="2"/>
      <c r="P326" s="32"/>
    </row>
    <row r="327" spans="14:16" ht="15" x14ac:dyDescent="0.25">
      <c r="N327" s="2"/>
      <c r="P327" s="32"/>
    </row>
    <row r="328" spans="14:16" ht="15" x14ac:dyDescent="0.25">
      <c r="N328" s="2"/>
      <c r="P328" s="32"/>
    </row>
    <row r="329" spans="14:16" ht="15" x14ac:dyDescent="0.25">
      <c r="N329" s="2"/>
      <c r="P329" s="32"/>
    </row>
    <row r="330" spans="14:16" ht="15" x14ac:dyDescent="0.25">
      <c r="N330" s="2"/>
      <c r="P330" s="32"/>
    </row>
    <row r="331" spans="14:16" ht="15" x14ac:dyDescent="0.25">
      <c r="N331" s="2"/>
      <c r="P331" s="32"/>
    </row>
    <row r="332" spans="14:16" ht="15" x14ac:dyDescent="0.25">
      <c r="N332" s="2"/>
      <c r="P332" s="32"/>
    </row>
    <row r="333" spans="14:16" ht="15" x14ac:dyDescent="0.25">
      <c r="N333" s="2"/>
      <c r="P333" s="32"/>
    </row>
    <row r="334" spans="14:16" ht="15" x14ac:dyDescent="0.25">
      <c r="N334" s="2"/>
      <c r="P334" s="32"/>
    </row>
    <row r="335" spans="14:16" ht="15" x14ac:dyDescent="0.25">
      <c r="N335" s="2"/>
      <c r="P335" s="32"/>
    </row>
    <row r="336" spans="14:16" ht="15" x14ac:dyDescent="0.25">
      <c r="N336" s="2"/>
      <c r="P336" s="32"/>
    </row>
    <row r="337" spans="14:16" ht="15" x14ac:dyDescent="0.25">
      <c r="N337" s="2"/>
      <c r="P337" s="32"/>
    </row>
    <row r="338" spans="14:16" ht="15" x14ac:dyDescent="0.25">
      <c r="N338" s="2"/>
      <c r="P338" s="32"/>
    </row>
    <row r="339" spans="14:16" ht="15" x14ac:dyDescent="0.25">
      <c r="N339" s="2"/>
      <c r="P339" s="32"/>
    </row>
    <row r="340" spans="14:16" ht="15" x14ac:dyDescent="0.25">
      <c r="N340" s="2"/>
      <c r="P340" s="32"/>
    </row>
    <row r="341" spans="14:16" ht="15" x14ac:dyDescent="0.25">
      <c r="N341" s="2"/>
      <c r="P341" s="32"/>
    </row>
    <row r="342" spans="14:16" ht="15" x14ac:dyDescent="0.25">
      <c r="N342" s="2"/>
      <c r="P342" s="32"/>
    </row>
    <row r="343" spans="14:16" ht="15" x14ac:dyDescent="0.25">
      <c r="N343" s="2"/>
      <c r="P343" s="32"/>
    </row>
    <row r="344" spans="14:16" ht="15" x14ac:dyDescent="0.25">
      <c r="N344" s="2"/>
      <c r="P344" s="32"/>
    </row>
    <row r="345" spans="14:16" ht="15" x14ac:dyDescent="0.25">
      <c r="N345" s="2"/>
      <c r="P345" s="32"/>
    </row>
    <row r="346" spans="14:16" ht="15" x14ac:dyDescent="0.25">
      <c r="N346" s="2"/>
      <c r="P346" s="32"/>
    </row>
    <row r="347" spans="14:16" ht="15" x14ac:dyDescent="0.25">
      <c r="N347" s="2"/>
      <c r="P347" s="32"/>
    </row>
    <row r="348" spans="14:16" ht="15" x14ac:dyDescent="0.25">
      <c r="N348" s="2"/>
      <c r="P348" s="32"/>
    </row>
    <row r="349" spans="14:16" ht="15" x14ac:dyDescent="0.25">
      <c r="N349" s="2"/>
      <c r="P349" s="32"/>
    </row>
    <row r="350" spans="14:16" ht="15" x14ac:dyDescent="0.25">
      <c r="N350" s="2"/>
      <c r="P350" s="32"/>
    </row>
    <row r="351" spans="14:16" ht="15" x14ac:dyDescent="0.25">
      <c r="N351" s="2"/>
      <c r="P351" s="32"/>
    </row>
    <row r="352" spans="14:16" ht="15" x14ac:dyDescent="0.25">
      <c r="N352" s="2"/>
      <c r="P352" s="32"/>
    </row>
    <row r="353" spans="14:16" ht="15" x14ac:dyDescent="0.25">
      <c r="N353" s="2"/>
      <c r="P353" s="32"/>
    </row>
    <row r="354" spans="14:16" ht="15" x14ac:dyDescent="0.25">
      <c r="N354" s="2"/>
      <c r="P354" s="32"/>
    </row>
    <row r="355" spans="14:16" ht="15" x14ac:dyDescent="0.25">
      <c r="N355" s="2"/>
      <c r="P355" s="32"/>
    </row>
    <row r="356" spans="14:16" ht="15" x14ac:dyDescent="0.25">
      <c r="N356" s="2"/>
      <c r="P356" s="32"/>
    </row>
    <row r="357" spans="14:16" ht="15" x14ac:dyDescent="0.25">
      <c r="N357" s="2"/>
      <c r="P357" s="32"/>
    </row>
    <row r="358" spans="14:16" ht="15" x14ac:dyDescent="0.25">
      <c r="N358" s="2"/>
      <c r="P358" s="32"/>
    </row>
    <row r="359" spans="14:16" ht="15" x14ac:dyDescent="0.25">
      <c r="N359" s="2"/>
      <c r="P359" s="32"/>
    </row>
    <row r="360" spans="14:16" ht="15" x14ac:dyDescent="0.25">
      <c r="N360" s="2"/>
      <c r="P360" s="32"/>
    </row>
    <row r="361" spans="14:16" ht="15" x14ac:dyDescent="0.25">
      <c r="N361" s="2"/>
      <c r="P361" s="32"/>
    </row>
    <row r="362" spans="14:16" ht="15" x14ac:dyDescent="0.25">
      <c r="N362" s="2"/>
      <c r="P362" s="32"/>
    </row>
    <row r="363" spans="14:16" ht="15" x14ac:dyDescent="0.25">
      <c r="N363" s="2"/>
      <c r="P363" s="32"/>
    </row>
    <row r="364" spans="14:16" ht="15" x14ac:dyDescent="0.25">
      <c r="N364" s="2"/>
      <c r="P364" s="32"/>
    </row>
    <row r="365" spans="14:16" ht="15" x14ac:dyDescent="0.25">
      <c r="N365" s="2"/>
      <c r="P365" s="32"/>
    </row>
    <row r="366" spans="14:16" ht="15" x14ac:dyDescent="0.25">
      <c r="N366" s="2"/>
      <c r="P366" s="32"/>
    </row>
    <row r="367" spans="14:16" ht="15" x14ac:dyDescent="0.25">
      <c r="N367" s="2"/>
      <c r="P367" s="32"/>
    </row>
    <row r="368" spans="14:16" ht="15" x14ac:dyDescent="0.25">
      <c r="N368" s="2"/>
      <c r="P368" s="32"/>
    </row>
    <row r="369" spans="14:16" ht="15" x14ac:dyDescent="0.25">
      <c r="N369" s="2"/>
      <c r="P369" s="32"/>
    </row>
    <row r="370" spans="14:16" ht="15" x14ac:dyDescent="0.25">
      <c r="N370" s="2"/>
      <c r="P370" s="32"/>
    </row>
    <row r="371" spans="14:16" ht="15" x14ac:dyDescent="0.25">
      <c r="N371" s="2"/>
      <c r="P371" s="32"/>
    </row>
    <row r="372" spans="14:16" ht="15" x14ac:dyDescent="0.25">
      <c r="N372" s="2"/>
      <c r="P372" s="32"/>
    </row>
    <row r="373" spans="14:16" ht="15" x14ac:dyDescent="0.25">
      <c r="N373" s="2"/>
      <c r="P373" s="32"/>
    </row>
    <row r="374" spans="14:16" ht="15" x14ac:dyDescent="0.25">
      <c r="N374" s="2"/>
      <c r="P374" s="32"/>
    </row>
    <row r="375" spans="14:16" ht="15" x14ac:dyDescent="0.25">
      <c r="N375" s="2"/>
      <c r="P375" s="32"/>
    </row>
    <row r="376" spans="14:16" ht="15" x14ac:dyDescent="0.25">
      <c r="N376" s="2"/>
      <c r="P376" s="32"/>
    </row>
    <row r="377" spans="14:16" ht="15" x14ac:dyDescent="0.25">
      <c r="N377" s="2"/>
      <c r="P377" s="32"/>
    </row>
    <row r="378" spans="14:16" ht="15" x14ac:dyDescent="0.25">
      <c r="N378" s="2"/>
      <c r="P378" s="32"/>
    </row>
    <row r="379" spans="14:16" ht="15" x14ac:dyDescent="0.25">
      <c r="N379" s="2"/>
      <c r="P379" s="32"/>
    </row>
    <row r="380" spans="14:16" ht="15" x14ac:dyDescent="0.25">
      <c r="N380" s="2"/>
      <c r="P380" s="32"/>
    </row>
    <row r="381" spans="14:16" ht="15" x14ac:dyDescent="0.25">
      <c r="N381" s="2"/>
      <c r="P381" s="32"/>
    </row>
    <row r="382" spans="14:16" ht="15" x14ac:dyDescent="0.25">
      <c r="N382" s="2"/>
      <c r="P382" s="32"/>
    </row>
    <row r="383" spans="14:16" ht="15" x14ac:dyDescent="0.25">
      <c r="N383" s="2"/>
      <c r="P383" s="32"/>
    </row>
    <row r="384" spans="14:16" ht="15" x14ac:dyDescent="0.25">
      <c r="N384" s="2"/>
      <c r="P384" s="32"/>
    </row>
    <row r="385" spans="14:16" ht="15" x14ac:dyDescent="0.25">
      <c r="N385" s="2"/>
      <c r="P385" s="32"/>
    </row>
    <row r="386" spans="14:16" ht="15" x14ac:dyDescent="0.25">
      <c r="N386" s="2"/>
      <c r="P386" s="32"/>
    </row>
    <row r="387" spans="14:16" ht="15" x14ac:dyDescent="0.25">
      <c r="N387" s="2"/>
      <c r="P387" s="32"/>
    </row>
    <row r="388" spans="14:16" ht="15" x14ac:dyDescent="0.25">
      <c r="N388" s="2"/>
      <c r="P388" s="32"/>
    </row>
    <row r="389" spans="14:16" ht="15" x14ac:dyDescent="0.25">
      <c r="N389" s="2"/>
      <c r="P389" s="32"/>
    </row>
    <row r="390" spans="14:16" ht="15" x14ac:dyDescent="0.25">
      <c r="N390" s="2"/>
      <c r="P390" s="32"/>
    </row>
    <row r="391" spans="14:16" ht="15" x14ac:dyDescent="0.25">
      <c r="N391" s="2"/>
      <c r="P391" s="32"/>
    </row>
    <row r="392" spans="14:16" ht="15" x14ac:dyDescent="0.25">
      <c r="N392" s="2"/>
      <c r="P392" s="32"/>
    </row>
    <row r="393" spans="14:16" ht="15" x14ac:dyDescent="0.25">
      <c r="N393" s="2"/>
      <c r="P393" s="32"/>
    </row>
    <row r="394" spans="14:16" ht="15" x14ac:dyDescent="0.25">
      <c r="N394" s="2"/>
      <c r="P394" s="32"/>
    </row>
    <row r="395" spans="14:16" ht="15" x14ac:dyDescent="0.25">
      <c r="N395" s="2"/>
      <c r="P395" s="32"/>
    </row>
    <row r="396" spans="14:16" ht="15" x14ac:dyDescent="0.25">
      <c r="N396" s="2"/>
      <c r="P396" s="32"/>
    </row>
    <row r="397" spans="14:16" ht="15" x14ac:dyDescent="0.25">
      <c r="N397" s="2"/>
      <c r="P397" s="32"/>
    </row>
    <row r="398" spans="14:16" ht="15" x14ac:dyDescent="0.25">
      <c r="N398" s="2"/>
      <c r="P398" s="32"/>
    </row>
    <row r="399" spans="14:16" ht="15" x14ac:dyDescent="0.25">
      <c r="N399" s="2"/>
      <c r="P399" s="32"/>
    </row>
    <row r="400" spans="14:16" ht="15" x14ac:dyDescent="0.25">
      <c r="N400" s="2"/>
      <c r="P400" s="32"/>
    </row>
    <row r="401" spans="14:16" ht="15" x14ac:dyDescent="0.25">
      <c r="N401" s="2"/>
      <c r="P401" s="32"/>
    </row>
    <row r="402" spans="14:16" ht="15" x14ac:dyDescent="0.25">
      <c r="N402" s="2"/>
      <c r="P402" s="32"/>
    </row>
    <row r="403" spans="14:16" ht="15" x14ac:dyDescent="0.25">
      <c r="N403" s="2"/>
      <c r="P403" s="32"/>
    </row>
    <row r="404" spans="14:16" ht="15" x14ac:dyDescent="0.25">
      <c r="N404" s="2"/>
      <c r="P404" s="32"/>
    </row>
    <row r="405" spans="14:16" ht="15" x14ac:dyDescent="0.25">
      <c r="N405" s="2"/>
      <c r="P405" s="32"/>
    </row>
    <row r="406" spans="14:16" ht="15" x14ac:dyDescent="0.25">
      <c r="N406" s="2"/>
      <c r="P406" s="32"/>
    </row>
    <row r="407" spans="14:16" ht="15" x14ac:dyDescent="0.25">
      <c r="N407" s="2"/>
      <c r="P407" s="32"/>
    </row>
    <row r="408" spans="14:16" ht="15" x14ac:dyDescent="0.25">
      <c r="N408" s="2"/>
      <c r="P408" s="32"/>
    </row>
    <row r="409" spans="14:16" ht="15" x14ac:dyDescent="0.25">
      <c r="N409" s="2"/>
      <c r="P409" s="32"/>
    </row>
    <row r="410" spans="14:16" ht="15" x14ac:dyDescent="0.25">
      <c r="N410" s="2"/>
      <c r="P410" s="32"/>
    </row>
    <row r="411" spans="14:16" ht="15" x14ac:dyDescent="0.25">
      <c r="N411" s="2"/>
      <c r="P411" s="32"/>
    </row>
    <row r="412" spans="14:16" ht="15" x14ac:dyDescent="0.25">
      <c r="N412" s="2"/>
      <c r="P412" s="32"/>
    </row>
    <row r="413" spans="14:16" ht="15" x14ac:dyDescent="0.25">
      <c r="N413" s="2"/>
      <c r="P413" s="32"/>
    </row>
    <row r="414" spans="14:16" ht="15" x14ac:dyDescent="0.25">
      <c r="N414" s="2"/>
      <c r="P414" s="32"/>
    </row>
    <row r="415" spans="14:16" ht="15" x14ac:dyDescent="0.25">
      <c r="N415" s="2"/>
      <c r="P415" s="32"/>
    </row>
    <row r="416" spans="14:16" ht="15" x14ac:dyDescent="0.25">
      <c r="N416" s="2"/>
      <c r="P416" s="32"/>
    </row>
    <row r="417" spans="14:16" ht="15" x14ac:dyDescent="0.25">
      <c r="N417" s="2"/>
      <c r="P417" s="32"/>
    </row>
    <row r="418" spans="14:16" ht="15" x14ac:dyDescent="0.25">
      <c r="N418" s="2"/>
      <c r="P418" s="32"/>
    </row>
    <row r="419" spans="14:16" ht="15" x14ac:dyDescent="0.25">
      <c r="N419" s="2"/>
      <c r="P419" s="32"/>
    </row>
    <row r="420" spans="14:16" ht="15" x14ac:dyDescent="0.25">
      <c r="N420" s="2"/>
      <c r="P420" s="32"/>
    </row>
    <row r="421" spans="14:16" ht="15" x14ac:dyDescent="0.25">
      <c r="N421" s="2"/>
      <c r="P421" s="32"/>
    </row>
    <row r="422" spans="14:16" ht="15" x14ac:dyDescent="0.25">
      <c r="N422" s="2"/>
      <c r="P422" s="32"/>
    </row>
    <row r="423" spans="14:16" ht="15" x14ac:dyDescent="0.25">
      <c r="N423" s="2"/>
      <c r="P423" s="32"/>
    </row>
    <row r="424" spans="14:16" ht="15" x14ac:dyDescent="0.25">
      <c r="N424" s="2"/>
      <c r="P424" s="32"/>
    </row>
    <row r="425" spans="14:16" ht="15" x14ac:dyDescent="0.25">
      <c r="N425" s="2"/>
      <c r="P425" s="32"/>
    </row>
    <row r="426" spans="14:16" ht="15" x14ac:dyDescent="0.25">
      <c r="N426" s="2"/>
      <c r="P426" s="32"/>
    </row>
    <row r="427" spans="14:16" ht="15" x14ac:dyDescent="0.25">
      <c r="N427" s="2"/>
      <c r="P427" s="32"/>
    </row>
    <row r="428" spans="14:16" ht="15" x14ac:dyDescent="0.25">
      <c r="N428" s="2"/>
      <c r="P428" s="32"/>
    </row>
    <row r="429" spans="14:16" ht="15" x14ac:dyDescent="0.25">
      <c r="N429" s="2"/>
      <c r="P429" s="32"/>
    </row>
    <row r="430" spans="14:16" ht="15" x14ac:dyDescent="0.25">
      <c r="N430" s="2"/>
      <c r="P430" s="32"/>
    </row>
    <row r="431" spans="14:16" ht="15" x14ac:dyDescent="0.25">
      <c r="N431" s="2"/>
      <c r="P431" s="32"/>
    </row>
    <row r="432" spans="14:16" ht="15" x14ac:dyDescent="0.25">
      <c r="N432" s="2"/>
      <c r="P432" s="32"/>
    </row>
    <row r="433" spans="14:16" ht="15" x14ac:dyDescent="0.25">
      <c r="N433" s="2"/>
      <c r="P433" s="32"/>
    </row>
    <row r="434" spans="14:16" ht="15" x14ac:dyDescent="0.25">
      <c r="N434" s="2"/>
      <c r="P434" s="32"/>
    </row>
    <row r="435" spans="14:16" ht="15" x14ac:dyDescent="0.25">
      <c r="N435" s="2"/>
      <c r="P435" s="32"/>
    </row>
    <row r="436" spans="14:16" ht="15" x14ac:dyDescent="0.25">
      <c r="N436" s="2"/>
      <c r="P436" s="32"/>
    </row>
    <row r="437" spans="14:16" ht="15" x14ac:dyDescent="0.25">
      <c r="N437" s="2"/>
      <c r="P437" s="32"/>
    </row>
    <row r="438" spans="14:16" ht="15" x14ac:dyDescent="0.25">
      <c r="N438" s="2"/>
      <c r="P438" s="32"/>
    </row>
    <row r="439" spans="14:16" ht="15" x14ac:dyDescent="0.25">
      <c r="N439" s="2"/>
      <c r="P439" s="32"/>
    </row>
    <row r="440" spans="14:16" ht="15" x14ac:dyDescent="0.25">
      <c r="N440" s="2"/>
      <c r="P440" s="32"/>
    </row>
    <row r="441" spans="14:16" ht="15" x14ac:dyDescent="0.25">
      <c r="N441" s="2"/>
      <c r="P441" s="32"/>
    </row>
    <row r="442" spans="14:16" ht="15" x14ac:dyDescent="0.25">
      <c r="N442" s="2"/>
      <c r="P442" s="32"/>
    </row>
    <row r="443" spans="14:16" ht="15" x14ac:dyDescent="0.25">
      <c r="N443" s="2"/>
      <c r="P443" s="32"/>
    </row>
    <row r="444" spans="14:16" ht="15" x14ac:dyDescent="0.25">
      <c r="N444" s="2"/>
      <c r="P444" s="32"/>
    </row>
    <row r="445" spans="14:16" ht="15" x14ac:dyDescent="0.25">
      <c r="N445" s="2"/>
      <c r="P445" s="32"/>
    </row>
    <row r="446" spans="14:16" ht="15" x14ac:dyDescent="0.25">
      <c r="N446" s="2"/>
      <c r="P446" s="32"/>
    </row>
    <row r="447" spans="14:16" ht="15" x14ac:dyDescent="0.25">
      <c r="N447" s="2"/>
      <c r="P447" s="32"/>
    </row>
    <row r="448" spans="14:16" ht="15" x14ac:dyDescent="0.25">
      <c r="N448" s="2"/>
      <c r="P448" s="32"/>
    </row>
    <row r="449" spans="14:16" ht="15" x14ac:dyDescent="0.25">
      <c r="N449" s="2"/>
      <c r="P449" s="32"/>
    </row>
    <row r="450" spans="14:16" ht="15" x14ac:dyDescent="0.25">
      <c r="N450" s="2"/>
      <c r="P450" s="32"/>
    </row>
    <row r="451" spans="14:16" ht="15" x14ac:dyDescent="0.25">
      <c r="N451" s="2"/>
      <c r="P451" s="32"/>
    </row>
    <row r="452" spans="14:16" ht="15" x14ac:dyDescent="0.25">
      <c r="N452" s="2"/>
      <c r="P452" s="32"/>
    </row>
    <row r="453" spans="14:16" ht="15" x14ac:dyDescent="0.25">
      <c r="N453" s="2"/>
      <c r="P453" s="32"/>
    </row>
    <row r="454" spans="14:16" ht="15" x14ac:dyDescent="0.25">
      <c r="N454" s="2"/>
      <c r="P454" s="32"/>
    </row>
    <row r="455" spans="14:16" ht="15" x14ac:dyDescent="0.25">
      <c r="N455" s="2"/>
      <c r="P455" s="32"/>
    </row>
    <row r="456" spans="14:16" ht="15" x14ac:dyDescent="0.25">
      <c r="N456" s="2"/>
      <c r="P456" s="32"/>
    </row>
    <row r="457" spans="14:16" ht="15" x14ac:dyDescent="0.25">
      <c r="N457" s="2"/>
      <c r="P457" s="32"/>
    </row>
    <row r="458" spans="14:16" ht="15" x14ac:dyDescent="0.25">
      <c r="N458" s="2"/>
      <c r="P458" s="32"/>
    </row>
    <row r="459" spans="14:16" ht="15" x14ac:dyDescent="0.25">
      <c r="N459" s="2"/>
      <c r="P459" s="32"/>
    </row>
    <row r="460" spans="14:16" ht="15" x14ac:dyDescent="0.25">
      <c r="N460" s="2"/>
      <c r="P460" s="32"/>
    </row>
    <row r="461" spans="14:16" ht="15" x14ac:dyDescent="0.25">
      <c r="N461" s="2"/>
      <c r="P461" s="32"/>
    </row>
    <row r="462" spans="14:16" ht="15" x14ac:dyDescent="0.25">
      <c r="N462" s="2"/>
      <c r="P462" s="32"/>
    </row>
    <row r="463" spans="14:16" ht="15" x14ac:dyDescent="0.25">
      <c r="N463" s="2"/>
      <c r="P463" s="32"/>
    </row>
    <row r="464" spans="14:16" ht="15" x14ac:dyDescent="0.25">
      <c r="N464" s="2"/>
      <c r="P464" s="32"/>
    </row>
    <row r="465" spans="14:16" ht="15" x14ac:dyDescent="0.25">
      <c r="N465" s="2"/>
      <c r="P465" s="32"/>
    </row>
    <row r="466" spans="14:16" ht="15" x14ac:dyDescent="0.25">
      <c r="N466" s="2"/>
      <c r="P466" s="32"/>
    </row>
    <row r="467" spans="14:16" ht="15" x14ac:dyDescent="0.25">
      <c r="N467" s="2"/>
      <c r="P467" s="32"/>
    </row>
    <row r="468" spans="14:16" ht="15" x14ac:dyDescent="0.25">
      <c r="N468" s="2"/>
      <c r="P468" s="32"/>
    </row>
    <row r="469" spans="14:16" ht="15" x14ac:dyDescent="0.25">
      <c r="N469" s="2"/>
      <c r="P469" s="32"/>
    </row>
    <row r="470" spans="14:16" ht="15" x14ac:dyDescent="0.25">
      <c r="N470" s="2"/>
      <c r="P470" s="32"/>
    </row>
    <row r="471" spans="14:16" ht="15" x14ac:dyDescent="0.25">
      <c r="N471" s="2"/>
      <c r="P471" s="32"/>
    </row>
    <row r="472" spans="14:16" ht="15" x14ac:dyDescent="0.25">
      <c r="N472" s="2"/>
      <c r="P472" s="32"/>
    </row>
    <row r="473" spans="14:16" ht="15" x14ac:dyDescent="0.25">
      <c r="N473" s="2"/>
      <c r="P473" s="32"/>
    </row>
    <row r="474" spans="14:16" ht="15" x14ac:dyDescent="0.25">
      <c r="N474" s="2"/>
      <c r="P474" s="32"/>
    </row>
    <row r="475" spans="14:16" ht="15" x14ac:dyDescent="0.25">
      <c r="N475" s="2"/>
      <c r="P475" s="32"/>
    </row>
    <row r="476" spans="14:16" ht="15" x14ac:dyDescent="0.25">
      <c r="N476" s="2"/>
      <c r="P476" s="32"/>
    </row>
    <row r="477" spans="14:16" ht="15" x14ac:dyDescent="0.25">
      <c r="N477" s="2"/>
      <c r="P477" s="32"/>
    </row>
    <row r="478" spans="14:16" ht="15" x14ac:dyDescent="0.25">
      <c r="N478" s="2"/>
      <c r="P478" s="32"/>
    </row>
    <row r="479" spans="14:16" ht="15" x14ac:dyDescent="0.25">
      <c r="N479" s="2"/>
      <c r="P479" s="32"/>
    </row>
    <row r="480" spans="14:16" ht="15" x14ac:dyDescent="0.25">
      <c r="N480" s="2"/>
      <c r="P480" s="32"/>
    </row>
    <row r="481" spans="14:16" ht="15" x14ac:dyDescent="0.25">
      <c r="N481" s="2"/>
      <c r="P481" s="32"/>
    </row>
    <row r="482" spans="14:16" ht="15" x14ac:dyDescent="0.25">
      <c r="N482" s="2"/>
      <c r="P482" s="32"/>
    </row>
    <row r="483" spans="14:16" ht="15" x14ac:dyDescent="0.25">
      <c r="N483" s="2"/>
      <c r="P483" s="32"/>
    </row>
    <row r="484" spans="14:16" ht="15" x14ac:dyDescent="0.25">
      <c r="N484" s="2"/>
      <c r="P484" s="32"/>
    </row>
    <row r="485" spans="14:16" ht="15" x14ac:dyDescent="0.25">
      <c r="N485" s="2"/>
      <c r="P485" s="32"/>
    </row>
    <row r="486" spans="14:16" ht="15" x14ac:dyDescent="0.25">
      <c r="N486" s="2"/>
      <c r="P486" s="32"/>
    </row>
    <row r="487" spans="14:16" ht="15" x14ac:dyDescent="0.25">
      <c r="N487" s="2"/>
      <c r="P487" s="32"/>
    </row>
    <row r="488" spans="14:16" ht="15" x14ac:dyDescent="0.25">
      <c r="N488" s="2"/>
      <c r="P488" s="32"/>
    </row>
    <row r="489" spans="14:16" ht="15" x14ac:dyDescent="0.25">
      <c r="N489" s="2"/>
      <c r="P489" s="32"/>
    </row>
    <row r="490" spans="14:16" ht="15" x14ac:dyDescent="0.25">
      <c r="N490" s="2"/>
      <c r="P490" s="32"/>
    </row>
    <row r="491" spans="14:16" ht="15" x14ac:dyDescent="0.25">
      <c r="N491" s="2"/>
      <c r="P491" s="32"/>
    </row>
    <row r="492" spans="14:16" ht="15" x14ac:dyDescent="0.25">
      <c r="N492" s="2"/>
      <c r="P492" s="32"/>
    </row>
    <row r="493" spans="14:16" ht="15" x14ac:dyDescent="0.25">
      <c r="N493" s="2"/>
      <c r="P493" s="32"/>
    </row>
    <row r="494" spans="14:16" ht="15" x14ac:dyDescent="0.25">
      <c r="N494" s="2"/>
      <c r="P494" s="32"/>
    </row>
    <row r="495" spans="14:16" ht="15" x14ac:dyDescent="0.25">
      <c r="N495" s="2"/>
      <c r="P495" s="32"/>
    </row>
    <row r="496" spans="14:16" ht="15" x14ac:dyDescent="0.25">
      <c r="N496" s="2"/>
      <c r="P496" s="32"/>
    </row>
    <row r="497" spans="14:16" ht="15" x14ac:dyDescent="0.25">
      <c r="N497" s="2"/>
      <c r="P497" s="32"/>
    </row>
    <row r="498" spans="14:16" ht="15" x14ac:dyDescent="0.25">
      <c r="N498" s="2"/>
      <c r="P498" s="32"/>
    </row>
    <row r="499" spans="14:16" ht="15" x14ac:dyDescent="0.25">
      <c r="N499" s="2"/>
      <c r="P499" s="32"/>
    </row>
    <row r="500" spans="14:16" ht="15" x14ac:dyDescent="0.25">
      <c r="N500" s="2"/>
      <c r="P500" s="32"/>
    </row>
    <row r="501" spans="14:16" ht="15" x14ac:dyDescent="0.25">
      <c r="N501" s="2"/>
      <c r="P501" s="32"/>
    </row>
    <row r="502" spans="14:16" ht="15" x14ac:dyDescent="0.25">
      <c r="N502" s="2"/>
      <c r="P502" s="32"/>
    </row>
    <row r="503" spans="14:16" ht="15" x14ac:dyDescent="0.25">
      <c r="N503" s="2"/>
      <c r="P503" s="32"/>
    </row>
    <row r="504" spans="14:16" ht="15" x14ac:dyDescent="0.25">
      <c r="N504" s="2"/>
      <c r="P504" s="32"/>
    </row>
    <row r="505" spans="14:16" ht="15" x14ac:dyDescent="0.25">
      <c r="N505" s="2"/>
      <c r="P505" s="32"/>
    </row>
    <row r="506" spans="14:16" ht="15" x14ac:dyDescent="0.25">
      <c r="N506" s="2"/>
      <c r="P506" s="32"/>
    </row>
    <row r="507" spans="14:16" ht="15" x14ac:dyDescent="0.25">
      <c r="N507" s="2"/>
      <c r="P507" s="32"/>
    </row>
    <row r="508" spans="14:16" ht="15" x14ac:dyDescent="0.25">
      <c r="N508" s="2"/>
      <c r="P508" s="32"/>
    </row>
    <row r="509" spans="14:16" ht="15" x14ac:dyDescent="0.25">
      <c r="N509" s="2"/>
      <c r="P509" s="32"/>
    </row>
    <row r="510" spans="14:16" ht="15" x14ac:dyDescent="0.25">
      <c r="N510" s="2"/>
      <c r="P510" s="32"/>
    </row>
    <row r="511" spans="14:16" ht="15" x14ac:dyDescent="0.25">
      <c r="N511" s="2"/>
      <c r="P511" s="32"/>
    </row>
    <row r="512" spans="14:16" ht="15" x14ac:dyDescent="0.25">
      <c r="N512" s="2"/>
      <c r="P512" s="32"/>
    </row>
    <row r="513" spans="14:16" ht="15" x14ac:dyDescent="0.25">
      <c r="N513" s="2"/>
      <c r="P513" s="32"/>
    </row>
    <row r="514" spans="14:16" ht="15" x14ac:dyDescent="0.25">
      <c r="N514" s="2"/>
      <c r="P514" s="32"/>
    </row>
    <row r="515" spans="14:16" ht="15" x14ac:dyDescent="0.25">
      <c r="N515" s="2"/>
      <c r="P515" s="32"/>
    </row>
    <row r="516" spans="14:16" ht="15" x14ac:dyDescent="0.25">
      <c r="N516" s="2"/>
      <c r="P516" s="32"/>
    </row>
    <row r="517" spans="14:16" ht="15" x14ac:dyDescent="0.25">
      <c r="N517" s="2"/>
      <c r="P517" s="32"/>
    </row>
    <row r="518" spans="14:16" ht="15" x14ac:dyDescent="0.25">
      <c r="N518" s="2"/>
      <c r="P518" s="32"/>
    </row>
    <row r="519" spans="14:16" ht="15" x14ac:dyDescent="0.25">
      <c r="N519" s="2"/>
      <c r="P519" s="32"/>
    </row>
    <row r="520" spans="14:16" ht="15" x14ac:dyDescent="0.25">
      <c r="N520" s="2"/>
      <c r="P520" s="32"/>
    </row>
    <row r="521" spans="14:16" ht="15" x14ac:dyDescent="0.25">
      <c r="N521" s="2"/>
      <c r="P521" s="32"/>
    </row>
    <row r="522" spans="14:16" ht="15" x14ac:dyDescent="0.25">
      <c r="N522" s="2"/>
      <c r="P522" s="32"/>
    </row>
    <row r="523" spans="14:16" ht="15" x14ac:dyDescent="0.25">
      <c r="N523" s="2"/>
      <c r="P523" s="32"/>
    </row>
    <row r="524" spans="14:16" ht="15" x14ac:dyDescent="0.25">
      <c r="N524" s="2"/>
      <c r="P524" s="32"/>
    </row>
    <row r="525" spans="14:16" ht="15" x14ac:dyDescent="0.25">
      <c r="N525" s="2"/>
      <c r="P525" s="32"/>
    </row>
    <row r="526" spans="14:16" ht="15" x14ac:dyDescent="0.25">
      <c r="N526" s="2"/>
      <c r="P526" s="32"/>
    </row>
    <row r="527" spans="14:16" ht="15" x14ac:dyDescent="0.25">
      <c r="N527" s="2"/>
      <c r="P527" s="32"/>
    </row>
    <row r="528" spans="14:16" ht="15" x14ac:dyDescent="0.25">
      <c r="N528" s="2"/>
      <c r="P528" s="32"/>
    </row>
    <row r="529" spans="14:16" ht="15" x14ac:dyDescent="0.25">
      <c r="N529" s="2"/>
      <c r="P529" s="32"/>
    </row>
    <row r="530" spans="14:16" ht="15" x14ac:dyDescent="0.25">
      <c r="N530" s="2"/>
      <c r="P530" s="32"/>
    </row>
    <row r="531" spans="14:16" ht="15" x14ac:dyDescent="0.25">
      <c r="N531" s="2"/>
      <c r="P531" s="32"/>
    </row>
    <row r="532" spans="14:16" ht="15" x14ac:dyDescent="0.25">
      <c r="N532" s="2"/>
      <c r="P532" s="32"/>
    </row>
    <row r="533" spans="14:16" ht="15" x14ac:dyDescent="0.25">
      <c r="N533" s="2"/>
      <c r="P533" s="32"/>
    </row>
    <row r="534" spans="14:16" ht="15" x14ac:dyDescent="0.25">
      <c r="N534" s="2"/>
      <c r="P534" s="32"/>
    </row>
    <row r="535" spans="14:16" ht="15" x14ac:dyDescent="0.25">
      <c r="N535" s="2"/>
      <c r="P535" s="32"/>
    </row>
    <row r="536" spans="14:16" ht="15" x14ac:dyDescent="0.25">
      <c r="N536" s="2"/>
      <c r="P536" s="32"/>
    </row>
    <row r="537" spans="14:16" ht="15" x14ac:dyDescent="0.25">
      <c r="N537" s="2"/>
      <c r="P537" s="32"/>
    </row>
    <row r="538" spans="14:16" ht="15" x14ac:dyDescent="0.25">
      <c r="N538" s="2"/>
      <c r="P538" s="32"/>
    </row>
    <row r="539" spans="14:16" ht="15" x14ac:dyDescent="0.25">
      <c r="N539" s="2"/>
      <c r="P539" s="32"/>
    </row>
    <row r="540" spans="14:16" ht="15" x14ac:dyDescent="0.25">
      <c r="N540" s="2"/>
      <c r="P540" s="32"/>
    </row>
    <row r="541" spans="14:16" ht="15" x14ac:dyDescent="0.25">
      <c r="N541" s="2"/>
      <c r="P541" s="32"/>
    </row>
    <row r="542" spans="14:16" ht="15" x14ac:dyDescent="0.25">
      <c r="N542" s="2"/>
      <c r="P542" s="32"/>
    </row>
    <row r="543" spans="14:16" ht="15" x14ac:dyDescent="0.25">
      <c r="N543" s="2"/>
      <c r="P543" s="32"/>
    </row>
    <row r="544" spans="14:16" ht="15" x14ac:dyDescent="0.25">
      <c r="N544" s="2"/>
      <c r="P544" s="32"/>
    </row>
    <row r="545" spans="14:16" ht="15" x14ac:dyDescent="0.25">
      <c r="N545" s="2"/>
      <c r="P545" s="32"/>
    </row>
    <row r="546" spans="14:16" ht="15" x14ac:dyDescent="0.25">
      <c r="N546" s="2"/>
      <c r="P546" s="32"/>
    </row>
    <row r="547" spans="14:16" ht="15" x14ac:dyDescent="0.25">
      <c r="N547" s="2"/>
      <c r="P547" s="32"/>
    </row>
    <row r="548" spans="14:16" ht="15" x14ac:dyDescent="0.25">
      <c r="N548" s="2"/>
      <c r="P548" s="32"/>
    </row>
    <row r="549" spans="14:16" ht="15" x14ac:dyDescent="0.25">
      <c r="N549" s="2"/>
      <c r="P549" s="32"/>
    </row>
    <row r="550" spans="14:16" ht="15" x14ac:dyDescent="0.25">
      <c r="N550" s="2"/>
      <c r="P550" s="32"/>
    </row>
    <row r="551" spans="14:16" ht="15" x14ac:dyDescent="0.25">
      <c r="N551" s="2"/>
      <c r="P551" s="32"/>
    </row>
    <row r="552" spans="14:16" ht="15" x14ac:dyDescent="0.25">
      <c r="N552" s="2"/>
      <c r="P552" s="32"/>
    </row>
    <row r="553" spans="14:16" ht="15" x14ac:dyDescent="0.25">
      <c r="N553" s="2"/>
      <c r="P553" s="32"/>
    </row>
    <row r="554" spans="14:16" ht="15" x14ac:dyDescent="0.25">
      <c r="N554" s="2"/>
      <c r="P554" s="32"/>
    </row>
    <row r="555" spans="14:16" ht="15" x14ac:dyDescent="0.25">
      <c r="N555" s="2"/>
      <c r="P555" s="32"/>
    </row>
    <row r="556" spans="14:16" ht="15" x14ac:dyDescent="0.25">
      <c r="N556" s="2"/>
      <c r="P556" s="32"/>
    </row>
    <row r="557" spans="14:16" ht="15" x14ac:dyDescent="0.25">
      <c r="N557" s="2"/>
      <c r="P557" s="32"/>
    </row>
    <row r="558" spans="14:16" ht="15" x14ac:dyDescent="0.25">
      <c r="N558" s="2"/>
      <c r="P558" s="32"/>
    </row>
    <row r="559" spans="14:16" ht="15" x14ac:dyDescent="0.25">
      <c r="N559" s="2"/>
      <c r="P559" s="32"/>
    </row>
    <row r="560" spans="14:16" ht="15" x14ac:dyDescent="0.25">
      <c r="N560" s="2"/>
      <c r="P560" s="32"/>
    </row>
    <row r="561" spans="14:16" ht="15" x14ac:dyDescent="0.25">
      <c r="N561" s="2"/>
      <c r="P561" s="32"/>
    </row>
    <row r="562" spans="14:16" ht="15" x14ac:dyDescent="0.25">
      <c r="N562" s="2"/>
      <c r="P562" s="32"/>
    </row>
    <row r="563" spans="14:16" ht="15" x14ac:dyDescent="0.25">
      <c r="N563" s="2"/>
      <c r="P563" s="32"/>
    </row>
    <row r="564" spans="14:16" ht="15" x14ac:dyDescent="0.25">
      <c r="N564" s="2"/>
      <c r="P564" s="32"/>
    </row>
    <row r="565" spans="14:16" ht="15" x14ac:dyDescent="0.25">
      <c r="N565" s="2"/>
      <c r="P565" s="32"/>
    </row>
    <row r="566" spans="14:16" ht="15" x14ac:dyDescent="0.25">
      <c r="N566" s="2"/>
      <c r="P566" s="32"/>
    </row>
    <row r="567" spans="14:16" ht="15" x14ac:dyDescent="0.25">
      <c r="N567" s="2"/>
      <c r="P567" s="32"/>
    </row>
    <row r="568" spans="14:16" ht="15" x14ac:dyDescent="0.25">
      <c r="N568" s="2"/>
      <c r="P568" s="32"/>
    </row>
    <row r="569" spans="14:16" ht="15" x14ac:dyDescent="0.25">
      <c r="N569" s="2"/>
      <c r="P569" s="32"/>
    </row>
    <row r="570" spans="14:16" ht="15" x14ac:dyDescent="0.25">
      <c r="N570" s="2"/>
      <c r="P570" s="32"/>
    </row>
    <row r="571" spans="14:16" ht="15" x14ac:dyDescent="0.25">
      <c r="N571" s="2"/>
      <c r="P571" s="32"/>
    </row>
    <row r="572" spans="14:16" ht="15" x14ac:dyDescent="0.25">
      <c r="N572" s="2"/>
      <c r="P572" s="32"/>
    </row>
    <row r="573" spans="14:16" ht="15" x14ac:dyDescent="0.25">
      <c r="N573" s="2"/>
      <c r="P573" s="32"/>
    </row>
    <row r="574" spans="14:16" ht="15" x14ac:dyDescent="0.25">
      <c r="N574" s="2"/>
      <c r="P574" s="32"/>
    </row>
    <row r="575" spans="14:16" ht="15" x14ac:dyDescent="0.25">
      <c r="N575" s="2"/>
      <c r="P575" s="32"/>
    </row>
    <row r="576" spans="14:16" ht="15" x14ac:dyDescent="0.25">
      <c r="N576" s="2"/>
      <c r="P576" s="32"/>
    </row>
    <row r="577" spans="14:16" ht="15" x14ac:dyDescent="0.25">
      <c r="N577" s="2"/>
      <c r="P577" s="32"/>
    </row>
    <row r="578" spans="14:16" ht="15" x14ac:dyDescent="0.25">
      <c r="N578" s="2"/>
      <c r="P578" s="32"/>
    </row>
    <row r="579" spans="14:16" ht="15" x14ac:dyDescent="0.25">
      <c r="N579" s="2"/>
      <c r="P579" s="32"/>
    </row>
    <row r="580" spans="14:16" ht="15" x14ac:dyDescent="0.25">
      <c r="N580" s="2"/>
      <c r="P580" s="32"/>
    </row>
    <row r="581" spans="14:16" ht="15" x14ac:dyDescent="0.25">
      <c r="N581" s="2"/>
      <c r="P581" s="32"/>
    </row>
    <row r="582" spans="14:16" ht="15" x14ac:dyDescent="0.25">
      <c r="N582" s="2"/>
      <c r="P582" s="32"/>
    </row>
    <row r="583" spans="14:16" ht="15" x14ac:dyDescent="0.25">
      <c r="N583" s="2"/>
      <c r="P583" s="32"/>
    </row>
    <row r="584" spans="14:16" ht="15" x14ac:dyDescent="0.25">
      <c r="N584" s="2"/>
      <c r="P584" s="32"/>
    </row>
    <row r="585" spans="14:16" ht="15" x14ac:dyDescent="0.25">
      <c r="N585" s="2"/>
      <c r="P585" s="32"/>
    </row>
    <row r="586" spans="14:16" ht="15" x14ac:dyDescent="0.25">
      <c r="N586" s="2"/>
      <c r="P586" s="32"/>
    </row>
    <row r="587" spans="14:16" ht="15" x14ac:dyDescent="0.25">
      <c r="N587" s="2"/>
      <c r="P587" s="32"/>
    </row>
    <row r="588" spans="14:16" ht="15" x14ac:dyDescent="0.25">
      <c r="N588" s="2"/>
      <c r="P588" s="32"/>
    </row>
    <row r="589" spans="14:16" ht="15" x14ac:dyDescent="0.25">
      <c r="N589" s="2"/>
      <c r="P589" s="32"/>
    </row>
    <row r="590" spans="14:16" ht="15" x14ac:dyDescent="0.25">
      <c r="N590" s="2"/>
      <c r="P590" s="32"/>
    </row>
    <row r="591" spans="14:16" ht="15" x14ac:dyDescent="0.25">
      <c r="N591" s="2"/>
      <c r="P591" s="32"/>
    </row>
    <row r="592" spans="14:16" ht="15" x14ac:dyDescent="0.25">
      <c r="N592" s="2"/>
      <c r="P592" s="32"/>
    </row>
    <row r="593" spans="14:16" ht="15" x14ac:dyDescent="0.25">
      <c r="N593" s="2"/>
      <c r="P593" s="32"/>
    </row>
    <row r="594" spans="14:16" ht="15" x14ac:dyDescent="0.25">
      <c r="N594" s="2"/>
      <c r="P594" s="32"/>
    </row>
    <row r="595" spans="14:16" ht="15" x14ac:dyDescent="0.25">
      <c r="N595" s="2"/>
      <c r="P595" s="32"/>
    </row>
    <row r="596" spans="14:16" ht="15" x14ac:dyDescent="0.25">
      <c r="N596" s="2"/>
      <c r="P596" s="32"/>
    </row>
    <row r="597" spans="14:16" ht="15" x14ac:dyDescent="0.25">
      <c r="N597" s="2"/>
      <c r="P597" s="32"/>
    </row>
    <row r="598" spans="14:16" ht="15" x14ac:dyDescent="0.25">
      <c r="N598" s="2"/>
      <c r="P598" s="32"/>
    </row>
    <row r="599" spans="14:16" ht="15" x14ac:dyDescent="0.25">
      <c r="N599" s="2"/>
      <c r="P599" s="32"/>
    </row>
    <row r="600" spans="14:16" ht="15" x14ac:dyDescent="0.25">
      <c r="N600" s="2"/>
      <c r="P600" s="32"/>
    </row>
    <row r="601" spans="14:16" ht="15" x14ac:dyDescent="0.25">
      <c r="N601" s="2"/>
      <c r="P601" s="32"/>
    </row>
    <row r="602" spans="14:16" ht="15" x14ac:dyDescent="0.25">
      <c r="N602" s="2"/>
      <c r="P602" s="32"/>
    </row>
    <row r="603" spans="14:16" ht="15" x14ac:dyDescent="0.25">
      <c r="N603" s="2"/>
      <c r="P603" s="32"/>
    </row>
    <row r="604" spans="14:16" ht="15" x14ac:dyDescent="0.25">
      <c r="N604" s="2"/>
      <c r="P604" s="32"/>
    </row>
    <row r="605" spans="14:16" ht="15" x14ac:dyDescent="0.25">
      <c r="N605" s="2"/>
      <c r="P605" s="32"/>
    </row>
    <row r="606" spans="14:16" ht="15" x14ac:dyDescent="0.25">
      <c r="N606" s="2"/>
      <c r="P606" s="32"/>
    </row>
    <row r="607" spans="14:16" ht="15" x14ac:dyDescent="0.25">
      <c r="N607" s="2"/>
      <c r="P607" s="32"/>
    </row>
    <row r="608" spans="14:16" ht="15" x14ac:dyDescent="0.25">
      <c r="N608" s="2"/>
      <c r="P608" s="32"/>
    </row>
    <row r="609" spans="14:16" ht="15" x14ac:dyDescent="0.25">
      <c r="N609" s="2"/>
      <c r="P609" s="32"/>
    </row>
    <row r="610" spans="14:16" ht="15" x14ac:dyDescent="0.25">
      <c r="N610" s="2"/>
      <c r="P610" s="32"/>
    </row>
    <row r="611" spans="14:16" ht="15" x14ac:dyDescent="0.25">
      <c r="N611" s="2"/>
      <c r="P611" s="32"/>
    </row>
    <row r="612" spans="14:16" ht="15" x14ac:dyDescent="0.25">
      <c r="N612" s="2"/>
      <c r="P612" s="32"/>
    </row>
    <row r="613" spans="14:16" ht="15" x14ac:dyDescent="0.25">
      <c r="N613" s="2"/>
      <c r="P613" s="32"/>
    </row>
    <row r="614" spans="14:16" ht="15" x14ac:dyDescent="0.25">
      <c r="N614" s="2"/>
      <c r="P614" s="32"/>
    </row>
    <row r="615" spans="14:16" ht="15" x14ac:dyDescent="0.25">
      <c r="N615" s="2"/>
      <c r="P615" s="32"/>
    </row>
    <row r="616" spans="14:16" ht="15" x14ac:dyDescent="0.25">
      <c r="N616" s="2"/>
      <c r="P616" s="32"/>
    </row>
    <row r="617" spans="14:16" ht="15" x14ac:dyDescent="0.25">
      <c r="N617" s="2"/>
      <c r="P617" s="32"/>
    </row>
    <row r="618" spans="14:16" ht="15" x14ac:dyDescent="0.25">
      <c r="N618" s="2"/>
      <c r="P618" s="32"/>
    </row>
    <row r="619" spans="14:16" ht="15" x14ac:dyDescent="0.25">
      <c r="N619" s="2"/>
      <c r="P619" s="32"/>
    </row>
    <row r="620" spans="14:16" ht="15" x14ac:dyDescent="0.25">
      <c r="N620" s="2"/>
      <c r="P620" s="32"/>
    </row>
    <row r="621" spans="14:16" ht="15" x14ac:dyDescent="0.25">
      <c r="N621" s="2"/>
      <c r="P621" s="32"/>
    </row>
    <row r="622" spans="14:16" ht="15" x14ac:dyDescent="0.25">
      <c r="N622" s="2"/>
      <c r="P622" s="32"/>
    </row>
    <row r="623" spans="14:16" ht="15" x14ac:dyDescent="0.25">
      <c r="N623" s="2"/>
      <c r="P623" s="32"/>
    </row>
    <row r="624" spans="14:16" ht="15" x14ac:dyDescent="0.25">
      <c r="N624" s="2"/>
      <c r="P624" s="32"/>
    </row>
    <row r="625" spans="14:16" ht="15" x14ac:dyDescent="0.25">
      <c r="N625" s="2"/>
      <c r="P625" s="32"/>
    </row>
    <row r="626" spans="14:16" ht="15" x14ac:dyDescent="0.25">
      <c r="N626" s="2"/>
      <c r="P626" s="32"/>
    </row>
    <row r="627" spans="14:16" ht="15" x14ac:dyDescent="0.25">
      <c r="N627" s="2"/>
      <c r="P627" s="32"/>
    </row>
    <row r="628" spans="14:16" ht="15" x14ac:dyDescent="0.25">
      <c r="N628" s="2"/>
      <c r="P628" s="32"/>
    </row>
    <row r="629" spans="14:16" ht="15" x14ac:dyDescent="0.25">
      <c r="N629" s="2"/>
      <c r="P629" s="32"/>
    </row>
    <row r="630" spans="14:16" ht="15" x14ac:dyDescent="0.25">
      <c r="N630" s="2"/>
      <c r="P630" s="32"/>
    </row>
    <row r="631" spans="14:16" ht="15" x14ac:dyDescent="0.25">
      <c r="N631" s="2"/>
      <c r="P631" s="32"/>
    </row>
    <row r="632" spans="14:16" ht="15" x14ac:dyDescent="0.25">
      <c r="N632" s="2"/>
      <c r="P632" s="32"/>
    </row>
    <row r="633" spans="14:16" ht="15" x14ac:dyDescent="0.25">
      <c r="N633" s="2"/>
      <c r="P633" s="32"/>
    </row>
    <row r="634" spans="14:16" ht="15" x14ac:dyDescent="0.25">
      <c r="N634" s="2"/>
      <c r="P634" s="32"/>
    </row>
    <row r="635" spans="14:16" ht="15" x14ac:dyDescent="0.25">
      <c r="N635" s="2"/>
      <c r="P635" s="32"/>
    </row>
    <row r="636" spans="14:16" ht="15" x14ac:dyDescent="0.25">
      <c r="N636" s="2"/>
      <c r="P636" s="32"/>
    </row>
    <row r="637" spans="14:16" ht="15" x14ac:dyDescent="0.25">
      <c r="N637" s="2"/>
      <c r="P637" s="32"/>
    </row>
    <row r="638" spans="14:16" ht="15" x14ac:dyDescent="0.25">
      <c r="N638" s="2"/>
      <c r="P638" s="32"/>
    </row>
    <row r="639" spans="14:16" ht="15" x14ac:dyDescent="0.25">
      <c r="N639" s="2"/>
      <c r="P639" s="32"/>
    </row>
    <row r="640" spans="14:16" ht="15" x14ac:dyDescent="0.25">
      <c r="N640" s="2"/>
      <c r="P640" s="32"/>
    </row>
    <row r="641" spans="14:16" ht="15" x14ac:dyDescent="0.25">
      <c r="N641" s="2"/>
      <c r="P641" s="32"/>
    </row>
    <row r="642" spans="14:16" ht="15" x14ac:dyDescent="0.25">
      <c r="N642" s="2"/>
      <c r="P642" s="32"/>
    </row>
    <row r="643" spans="14:16" ht="15" x14ac:dyDescent="0.25">
      <c r="N643" s="2"/>
      <c r="P643" s="32"/>
    </row>
    <row r="644" spans="14:16" ht="15" x14ac:dyDescent="0.25">
      <c r="N644" s="2"/>
      <c r="P644" s="32"/>
    </row>
    <row r="645" spans="14:16" ht="15" x14ac:dyDescent="0.25">
      <c r="N645" s="2"/>
      <c r="P645" s="32"/>
    </row>
    <row r="646" spans="14:16" ht="15" x14ac:dyDescent="0.25">
      <c r="N646" s="2"/>
      <c r="P646" s="32"/>
    </row>
    <row r="647" spans="14:16" ht="15" x14ac:dyDescent="0.25">
      <c r="N647" s="2"/>
      <c r="P647" s="32"/>
    </row>
    <row r="648" spans="14:16" ht="15" x14ac:dyDescent="0.25">
      <c r="N648" s="2"/>
      <c r="P648" s="32"/>
    </row>
    <row r="649" spans="14:16" ht="15" x14ac:dyDescent="0.25">
      <c r="N649" s="2"/>
      <c r="P649" s="32"/>
    </row>
    <row r="650" spans="14:16" ht="15" x14ac:dyDescent="0.25">
      <c r="N650" s="2"/>
      <c r="P650" s="32"/>
    </row>
    <row r="651" spans="14:16" ht="15" x14ac:dyDescent="0.25">
      <c r="N651" s="2"/>
      <c r="P651" s="32"/>
    </row>
    <row r="652" spans="14:16" ht="15" x14ac:dyDescent="0.25">
      <c r="N652" s="2"/>
      <c r="P652" s="32"/>
    </row>
    <row r="653" spans="14:16" ht="15" x14ac:dyDescent="0.25">
      <c r="N653" s="2"/>
      <c r="P653" s="32"/>
    </row>
    <row r="654" spans="14:16" ht="15" x14ac:dyDescent="0.25">
      <c r="N654" s="2"/>
      <c r="P654" s="32"/>
    </row>
    <row r="655" spans="14:16" ht="15" x14ac:dyDescent="0.25">
      <c r="N655" s="2"/>
      <c r="P655" s="32"/>
    </row>
    <row r="656" spans="14:16" ht="15" x14ac:dyDescent="0.25">
      <c r="N656" s="2"/>
      <c r="P656" s="32"/>
    </row>
    <row r="657" spans="14:16" ht="15" x14ac:dyDescent="0.25">
      <c r="N657" s="2"/>
      <c r="P657" s="32"/>
    </row>
    <row r="658" spans="14:16" ht="15" x14ac:dyDescent="0.25">
      <c r="N658" s="2"/>
      <c r="P658" s="32"/>
    </row>
    <row r="659" spans="14:16" ht="15" x14ac:dyDescent="0.25">
      <c r="N659" s="2"/>
      <c r="P659" s="32"/>
    </row>
    <row r="660" spans="14:16" ht="15" x14ac:dyDescent="0.25">
      <c r="N660" s="2"/>
      <c r="P660" s="32"/>
    </row>
    <row r="661" spans="14:16" ht="15" x14ac:dyDescent="0.25">
      <c r="N661" s="2"/>
      <c r="P661" s="32"/>
    </row>
    <row r="662" spans="14:16" ht="15" x14ac:dyDescent="0.25">
      <c r="N662" s="2"/>
      <c r="P662" s="32"/>
    </row>
    <row r="663" spans="14:16" ht="15" x14ac:dyDescent="0.25">
      <c r="N663" s="2"/>
      <c r="P663" s="32"/>
    </row>
    <row r="664" spans="14:16" ht="15" x14ac:dyDescent="0.25">
      <c r="N664" s="2"/>
      <c r="P664" s="32"/>
    </row>
    <row r="665" spans="14:16" ht="15" x14ac:dyDescent="0.25">
      <c r="N665" s="2"/>
      <c r="P665" s="32"/>
    </row>
    <row r="666" spans="14:16" ht="15" x14ac:dyDescent="0.25">
      <c r="N666" s="2"/>
      <c r="P666" s="32"/>
    </row>
    <row r="667" spans="14:16" ht="15" x14ac:dyDescent="0.25">
      <c r="N667" s="2"/>
      <c r="P667" s="32"/>
    </row>
    <row r="668" spans="14:16" ht="15" x14ac:dyDescent="0.25">
      <c r="N668" s="2"/>
      <c r="P668" s="32"/>
    </row>
    <row r="669" spans="14:16" ht="15" x14ac:dyDescent="0.25">
      <c r="N669" s="2"/>
      <c r="P669" s="32"/>
    </row>
    <row r="670" spans="14:16" ht="15" x14ac:dyDescent="0.25">
      <c r="N670" s="2"/>
      <c r="P670" s="32"/>
    </row>
    <row r="671" spans="14:16" ht="15" x14ac:dyDescent="0.25">
      <c r="N671" s="2"/>
      <c r="P671" s="32"/>
    </row>
    <row r="672" spans="14:16" ht="15" x14ac:dyDescent="0.25">
      <c r="N672" s="2"/>
      <c r="P672" s="32"/>
    </row>
    <row r="673" spans="14:16" ht="15" x14ac:dyDescent="0.25">
      <c r="N673" s="2"/>
      <c r="P673" s="32"/>
    </row>
    <row r="674" spans="14:16" ht="15" x14ac:dyDescent="0.25">
      <c r="N674" s="2"/>
      <c r="P674" s="32"/>
    </row>
    <row r="675" spans="14:16" ht="15" x14ac:dyDescent="0.25">
      <c r="N675" s="2"/>
      <c r="P675" s="32"/>
    </row>
    <row r="676" spans="14:16" ht="15" x14ac:dyDescent="0.25">
      <c r="N676" s="2"/>
      <c r="P676" s="32"/>
    </row>
    <row r="677" spans="14:16" ht="15" x14ac:dyDescent="0.25">
      <c r="N677" s="2"/>
      <c r="P677" s="32"/>
    </row>
    <row r="678" spans="14:16" ht="15" x14ac:dyDescent="0.25">
      <c r="N678" s="2"/>
      <c r="P678" s="32"/>
    </row>
    <row r="679" spans="14:16" ht="15" x14ac:dyDescent="0.25">
      <c r="N679" s="2"/>
      <c r="P679" s="32"/>
    </row>
    <row r="680" spans="14:16" ht="15" x14ac:dyDescent="0.25">
      <c r="N680" s="2"/>
      <c r="P680" s="32"/>
    </row>
    <row r="681" spans="14:16" ht="15" x14ac:dyDescent="0.25">
      <c r="N681" s="2"/>
      <c r="P681" s="32"/>
    </row>
    <row r="682" spans="14:16" ht="15" x14ac:dyDescent="0.25">
      <c r="N682" s="2"/>
      <c r="P682" s="32"/>
    </row>
    <row r="683" spans="14:16" ht="15" x14ac:dyDescent="0.25">
      <c r="N683" s="2"/>
      <c r="P683" s="32"/>
    </row>
    <row r="684" spans="14:16" ht="15" x14ac:dyDescent="0.25">
      <c r="N684" s="2"/>
      <c r="P684" s="32"/>
    </row>
    <row r="685" spans="14:16" ht="15" x14ac:dyDescent="0.25">
      <c r="N685" s="2"/>
      <c r="P685" s="32"/>
    </row>
    <row r="686" spans="14:16" ht="15" x14ac:dyDescent="0.25">
      <c r="N686" s="2"/>
      <c r="P686" s="32"/>
    </row>
    <row r="687" spans="14:16" ht="15" x14ac:dyDescent="0.25">
      <c r="N687" s="2"/>
      <c r="P687" s="32"/>
    </row>
    <row r="688" spans="14:16" ht="15" x14ac:dyDescent="0.25">
      <c r="N688" s="2"/>
      <c r="P688" s="32"/>
    </row>
    <row r="689" spans="14:16" ht="15" x14ac:dyDescent="0.25">
      <c r="N689" s="2"/>
      <c r="P689" s="32"/>
    </row>
    <row r="690" spans="14:16" ht="15" x14ac:dyDescent="0.25">
      <c r="N690" s="2"/>
      <c r="P690" s="32"/>
    </row>
    <row r="691" spans="14:16" ht="15" x14ac:dyDescent="0.25">
      <c r="N691" s="2"/>
      <c r="P691" s="32"/>
    </row>
    <row r="692" spans="14:16" ht="15" x14ac:dyDescent="0.25">
      <c r="N692" s="2"/>
      <c r="P692" s="32"/>
    </row>
    <row r="693" spans="14:16" ht="15" x14ac:dyDescent="0.25">
      <c r="N693" s="2"/>
      <c r="P693" s="32"/>
    </row>
    <row r="694" spans="14:16" ht="15" x14ac:dyDescent="0.25">
      <c r="N694" s="2"/>
      <c r="P694" s="32"/>
    </row>
    <row r="695" spans="14:16" ht="15" x14ac:dyDescent="0.25">
      <c r="N695" s="2"/>
      <c r="P695" s="32"/>
    </row>
    <row r="696" spans="14:16" ht="15" x14ac:dyDescent="0.25">
      <c r="N696" s="2"/>
      <c r="P696" s="32"/>
    </row>
    <row r="697" spans="14:16" ht="15" x14ac:dyDescent="0.25">
      <c r="N697" s="2"/>
      <c r="P697" s="32"/>
    </row>
    <row r="698" spans="14:16" ht="15" x14ac:dyDescent="0.25">
      <c r="N698" s="2"/>
      <c r="P698" s="32"/>
    </row>
    <row r="699" spans="14:16" ht="15" x14ac:dyDescent="0.25">
      <c r="N699" s="2"/>
      <c r="P699" s="32"/>
    </row>
    <row r="700" spans="14:16" ht="15" x14ac:dyDescent="0.25">
      <c r="N700" s="2"/>
      <c r="P700" s="32"/>
    </row>
    <row r="701" spans="14:16" ht="15" x14ac:dyDescent="0.25">
      <c r="N701" s="2"/>
      <c r="P701" s="32"/>
    </row>
    <row r="702" spans="14:16" ht="15" x14ac:dyDescent="0.25">
      <c r="N702" s="2"/>
      <c r="P702" s="32"/>
    </row>
    <row r="703" spans="14:16" ht="15" x14ac:dyDescent="0.25">
      <c r="N703" s="2"/>
      <c r="P703" s="32"/>
    </row>
    <row r="704" spans="14:16" ht="15" x14ac:dyDescent="0.25">
      <c r="N704" s="2"/>
      <c r="P704" s="32"/>
    </row>
    <row r="705" spans="14:16" ht="15" x14ac:dyDescent="0.25">
      <c r="N705" s="2"/>
      <c r="P705" s="32"/>
    </row>
    <row r="706" spans="14:16" ht="15" x14ac:dyDescent="0.25">
      <c r="N706" s="2"/>
      <c r="P706" s="32"/>
    </row>
    <row r="707" spans="14:16" ht="15" x14ac:dyDescent="0.25">
      <c r="N707" s="2"/>
      <c r="P707" s="32"/>
    </row>
    <row r="708" spans="14:16" ht="15" x14ac:dyDescent="0.25">
      <c r="N708" s="2"/>
      <c r="P708" s="32"/>
    </row>
    <row r="709" spans="14:16" ht="15" x14ac:dyDescent="0.25">
      <c r="N709" s="2"/>
      <c r="P709" s="32"/>
    </row>
    <row r="710" spans="14:16" ht="15" x14ac:dyDescent="0.25">
      <c r="N710" s="2"/>
      <c r="P710" s="32"/>
    </row>
    <row r="711" spans="14:16" ht="15" x14ac:dyDescent="0.25">
      <c r="N711" s="2"/>
      <c r="P711" s="32"/>
    </row>
    <row r="712" spans="14:16" ht="15" x14ac:dyDescent="0.25">
      <c r="N712" s="2"/>
      <c r="P712" s="32"/>
    </row>
    <row r="713" spans="14:16" ht="15" x14ac:dyDescent="0.25">
      <c r="N713" s="2"/>
      <c r="P713" s="32"/>
    </row>
    <row r="714" spans="14:16" ht="15" x14ac:dyDescent="0.25">
      <c r="N714" s="2"/>
      <c r="P714" s="32"/>
    </row>
    <row r="715" spans="14:16" ht="15" x14ac:dyDescent="0.25">
      <c r="N715" s="2"/>
      <c r="P715" s="32"/>
    </row>
    <row r="716" spans="14:16" ht="15" x14ac:dyDescent="0.25">
      <c r="N716" s="2"/>
      <c r="P716" s="32"/>
    </row>
    <row r="717" spans="14:16" ht="15" x14ac:dyDescent="0.25">
      <c r="N717" s="2"/>
      <c r="P717" s="32"/>
    </row>
    <row r="718" spans="14:16" ht="15" x14ac:dyDescent="0.25">
      <c r="N718" s="2"/>
      <c r="P718" s="32"/>
    </row>
    <row r="719" spans="14:16" ht="15" x14ac:dyDescent="0.25">
      <c r="N719" s="2"/>
      <c r="P719" s="32"/>
    </row>
    <row r="720" spans="14:16" ht="15" x14ac:dyDescent="0.25">
      <c r="N720" s="2"/>
      <c r="P720" s="32"/>
    </row>
    <row r="721" spans="14:16" ht="15" x14ac:dyDescent="0.25">
      <c r="N721" s="2"/>
      <c r="P721" s="32"/>
    </row>
    <row r="722" spans="14:16" ht="15" x14ac:dyDescent="0.25">
      <c r="N722" s="2"/>
      <c r="P722" s="32"/>
    </row>
    <row r="723" spans="14:16" ht="15" x14ac:dyDescent="0.25">
      <c r="N723" s="2"/>
      <c r="P723" s="32"/>
    </row>
    <row r="724" spans="14:16" ht="15" x14ac:dyDescent="0.25">
      <c r="N724" s="2"/>
      <c r="P724" s="32"/>
    </row>
    <row r="725" spans="14:16" ht="15" x14ac:dyDescent="0.25">
      <c r="N725" s="2"/>
      <c r="P725" s="32"/>
    </row>
    <row r="726" spans="14:16" ht="15" x14ac:dyDescent="0.25">
      <c r="N726" s="2"/>
      <c r="P726" s="32"/>
    </row>
    <row r="727" spans="14:16" ht="15" x14ac:dyDescent="0.25">
      <c r="N727" s="2"/>
      <c r="P727" s="32"/>
    </row>
    <row r="728" spans="14:16" ht="15" x14ac:dyDescent="0.25">
      <c r="N728" s="2"/>
      <c r="P728" s="32"/>
    </row>
    <row r="729" spans="14:16" ht="15" x14ac:dyDescent="0.25">
      <c r="N729" s="2"/>
      <c r="P729" s="32"/>
    </row>
    <row r="730" spans="14:16" ht="15" x14ac:dyDescent="0.25">
      <c r="N730" s="2"/>
      <c r="P730" s="32"/>
    </row>
    <row r="731" spans="14:16" ht="15" x14ac:dyDescent="0.25">
      <c r="N731" s="2"/>
      <c r="P731" s="32"/>
    </row>
    <row r="732" spans="14:16" ht="15" x14ac:dyDescent="0.25">
      <c r="N732" s="2"/>
      <c r="P732" s="32"/>
    </row>
    <row r="733" spans="14:16" ht="15" x14ac:dyDescent="0.25">
      <c r="N733" s="2"/>
      <c r="P733" s="32"/>
    </row>
    <row r="734" spans="14:16" ht="15" x14ac:dyDescent="0.25">
      <c r="N734" s="2"/>
      <c r="P734" s="32"/>
    </row>
    <row r="735" spans="14:16" ht="15" x14ac:dyDescent="0.25">
      <c r="N735" s="2"/>
      <c r="P735" s="32"/>
    </row>
    <row r="736" spans="14:16" ht="15" x14ac:dyDescent="0.25">
      <c r="N736" s="2"/>
      <c r="P736" s="32"/>
    </row>
    <row r="737" spans="14:16" ht="15" x14ac:dyDescent="0.25">
      <c r="N737" s="2"/>
      <c r="P737" s="32"/>
    </row>
    <row r="738" spans="14:16" ht="15" x14ac:dyDescent="0.25">
      <c r="N738" s="2"/>
      <c r="P738" s="32"/>
    </row>
    <row r="739" spans="14:16" ht="15" x14ac:dyDescent="0.25">
      <c r="N739" s="2"/>
      <c r="P739" s="32"/>
    </row>
    <row r="740" spans="14:16" ht="15" x14ac:dyDescent="0.25">
      <c r="N740" s="2"/>
      <c r="P740" s="32"/>
    </row>
    <row r="741" spans="14:16" ht="15" x14ac:dyDescent="0.25">
      <c r="N741" s="2"/>
      <c r="P741" s="32"/>
    </row>
    <row r="742" spans="14:16" ht="15" x14ac:dyDescent="0.25">
      <c r="N742" s="2"/>
      <c r="P742" s="32"/>
    </row>
    <row r="743" spans="14:16" ht="15" x14ac:dyDescent="0.25">
      <c r="N743" s="2"/>
      <c r="P743" s="32"/>
    </row>
    <row r="744" spans="14:16" ht="15" x14ac:dyDescent="0.25">
      <c r="N744" s="2"/>
      <c r="P744" s="32"/>
    </row>
    <row r="745" spans="14:16" ht="15" x14ac:dyDescent="0.25">
      <c r="N745" s="2"/>
      <c r="P745" s="32"/>
    </row>
    <row r="746" spans="14:16" ht="15" x14ac:dyDescent="0.25">
      <c r="N746" s="2"/>
      <c r="P746" s="32"/>
    </row>
    <row r="747" spans="14:16" ht="15" x14ac:dyDescent="0.25">
      <c r="N747" s="2"/>
      <c r="P747" s="32"/>
    </row>
    <row r="748" spans="14:16" ht="15" x14ac:dyDescent="0.25">
      <c r="N748" s="2"/>
      <c r="P748" s="32"/>
    </row>
    <row r="749" spans="14:16" ht="15" x14ac:dyDescent="0.25">
      <c r="N749" s="2"/>
      <c r="P749" s="32"/>
    </row>
    <row r="750" spans="14:16" ht="15" x14ac:dyDescent="0.25">
      <c r="N750" s="2"/>
      <c r="P750" s="32"/>
    </row>
    <row r="751" spans="14:16" ht="15" x14ac:dyDescent="0.25">
      <c r="N751" s="2"/>
      <c r="P751" s="32"/>
    </row>
    <row r="752" spans="14:16" ht="15" x14ac:dyDescent="0.25">
      <c r="N752" s="2"/>
      <c r="P752" s="32"/>
    </row>
    <row r="753" spans="14:16" ht="15" x14ac:dyDescent="0.25">
      <c r="N753" s="2"/>
      <c r="P753" s="32"/>
    </row>
    <row r="754" spans="14:16" ht="15" x14ac:dyDescent="0.25">
      <c r="N754" s="2"/>
      <c r="P754" s="32"/>
    </row>
    <row r="755" spans="14:16" ht="15" x14ac:dyDescent="0.25">
      <c r="N755" s="2"/>
      <c r="P755" s="32"/>
    </row>
    <row r="756" spans="14:16" ht="15" x14ac:dyDescent="0.25">
      <c r="N756" s="2"/>
      <c r="P756" s="32"/>
    </row>
    <row r="757" spans="14:16" ht="15" x14ac:dyDescent="0.25">
      <c r="N757" s="2"/>
      <c r="P757" s="32"/>
    </row>
    <row r="758" spans="14:16" ht="15" x14ac:dyDescent="0.25">
      <c r="N758" s="2"/>
      <c r="P758" s="32"/>
    </row>
    <row r="759" spans="14:16" ht="15" x14ac:dyDescent="0.25">
      <c r="N759" s="2"/>
      <c r="P759" s="32"/>
    </row>
    <row r="760" spans="14:16" ht="15" x14ac:dyDescent="0.25">
      <c r="N760" s="2"/>
      <c r="P760" s="32"/>
    </row>
    <row r="761" spans="14:16" ht="15" x14ac:dyDescent="0.25">
      <c r="N761" s="2"/>
      <c r="P761" s="32"/>
    </row>
    <row r="762" spans="14:16" ht="15" x14ac:dyDescent="0.25">
      <c r="N762" s="2"/>
      <c r="P762" s="32"/>
    </row>
    <row r="763" spans="14:16" ht="15" x14ac:dyDescent="0.25">
      <c r="N763" s="2"/>
      <c r="P763" s="32"/>
    </row>
    <row r="764" spans="14:16" ht="15" x14ac:dyDescent="0.25">
      <c r="N764" s="2"/>
      <c r="P764" s="32"/>
    </row>
    <row r="765" spans="14:16" ht="15" x14ac:dyDescent="0.25">
      <c r="N765" s="2"/>
      <c r="P765" s="32"/>
    </row>
    <row r="766" spans="14:16" ht="15" x14ac:dyDescent="0.25">
      <c r="N766" s="2"/>
      <c r="P766" s="32"/>
    </row>
    <row r="767" spans="14:16" ht="15" x14ac:dyDescent="0.25">
      <c r="N767" s="2"/>
      <c r="P767" s="32"/>
    </row>
    <row r="768" spans="14:16" ht="15" x14ac:dyDescent="0.25">
      <c r="N768" s="2"/>
      <c r="P768" s="32"/>
    </row>
    <row r="769" spans="14:16" ht="15" x14ac:dyDescent="0.25">
      <c r="N769" s="2"/>
      <c r="P769" s="32"/>
    </row>
    <row r="770" spans="14:16" ht="15" x14ac:dyDescent="0.25">
      <c r="N770" s="2"/>
      <c r="P770" s="32"/>
    </row>
    <row r="771" spans="14:16" ht="15" x14ac:dyDescent="0.25">
      <c r="N771" s="2"/>
      <c r="P771" s="32"/>
    </row>
    <row r="772" spans="14:16" ht="15" x14ac:dyDescent="0.25">
      <c r="N772" s="2"/>
      <c r="P772" s="32"/>
    </row>
    <row r="773" spans="14:16" ht="15" x14ac:dyDescent="0.25">
      <c r="N773" s="2"/>
      <c r="P773" s="32"/>
    </row>
    <row r="774" spans="14:16" ht="15" x14ac:dyDescent="0.25">
      <c r="N774" s="2"/>
      <c r="P774" s="32"/>
    </row>
    <row r="775" spans="14:16" ht="15" x14ac:dyDescent="0.25">
      <c r="N775" s="2"/>
      <c r="P775" s="32"/>
    </row>
    <row r="776" spans="14:16" ht="15" x14ac:dyDescent="0.25">
      <c r="N776" s="2"/>
      <c r="P776" s="32"/>
    </row>
    <row r="777" spans="14:16" ht="15" x14ac:dyDescent="0.25">
      <c r="N777" s="2"/>
      <c r="P777" s="32"/>
    </row>
    <row r="778" spans="14:16" ht="15" x14ac:dyDescent="0.25">
      <c r="N778" s="2"/>
      <c r="P778" s="32"/>
    </row>
    <row r="779" spans="14:16" ht="15" x14ac:dyDescent="0.25">
      <c r="N779" s="2"/>
      <c r="P779" s="32"/>
    </row>
    <row r="780" spans="14:16" ht="15" x14ac:dyDescent="0.25">
      <c r="N780" s="2"/>
      <c r="P780" s="32"/>
    </row>
    <row r="781" spans="14:16" ht="15" x14ac:dyDescent="0.25">
      <c r="N781" s="2"/>
      <c r="P781" s="32"/>
    </row>
    <row r="782" spans="14:16" ht="15" x14ac:dyDescent="0.25">
      <c r="N782" s="2"/>
      <c r="P782" s="32"/>
    </row>
    <row r="783" spans="14:16" ht="15" x14ac:dyDescent="0.25">
      <c r="N783" s="2"/>
      <c r="P783" s="32"/>
    </row>
    <row r="784" spans="14:16" ht="15" x14ac:dyDescent="0.25">
      <c r="N784" s="2"/>
      <c r="P784" s="32"/>
    </row>
    <row r="785" spans="14:16" ht="15" x14ac:dyDescent="0.25">
      <c r="N785" s="2"/>
      <c r="P785" s="32"/>
    </row>
    <row r="786" spans="14:16" ht="15" x14ac:dyDescent="0.25">
      <c r="N786" s="2"/>
      <c r="P786" s="32"/>
    </row>
    <row r="787" spans="14:16" ht="15" x14ac:dyDescent="0.25">
      <c r="N787" s="2"/>
      <c r="P787" s="32"/>
    </row>
    <row r="788" spans="14:16" ht="15" x14ac:dyDescent="0.25">
      <c r="N788" s="2"/>
      <c r="P788" s="32"/>
    </row>
    <row r="789" spans="14:16" ht="15" x14ac:dyDescent="0.25">
      <c r="N789" s="2"/>
      <c r="P789" s="32"/>
    </row>
    <row r="790" spans="14:16" ht="15" x14ac:dyDescent="0.25">
      <c r="N790" s="2"/>
      <c r="P790" s="32"/>
    </row>
    <row r="791" spans="14:16" ht="15" x14ac:dyDescent="0.25">
      <c r="N791" s="2"/>
      <c r="P791" s="32"/>
    </row>
    <row r="792" spans="14:16" ht="15" x14ac:dyDescent="0.25">
      <c r="N792" s="2"/>
      <c r="P792" s="32"/>
    </row>
    <row r="793" spans="14:16" ht="15" x14ac:dyDescent="0.25">
      <c r="N793" s="2"/>
      <c r="P793" s="32"/>
    </row>
    <row r="794" spans="14:16" ht="15" x14ac:dyDescent="0.25">
      <c r="N794" s="2"/>
      <c r="P794" s="32"/>
    </row>
    <row r="795" spans="14:16" ht="15" x14ac:dyDescent="0.25">
      <c r="N795" s="2"/>
      <c r="P795" s="32"/>
    </row>
    <row r="796" spans="14:16" ht="15" x14ac:dyDescent="0.25">
      <c r="N796" s="2"/>
      <c r="P796" s="32"/>
    </row>
    <row r="797" spans="14:16" ht="15" x14ac:dyDescent="0.25">
      <c r="N797" s="2"/>
      <c r="P797" s="32"/>
    </row>
    <row r="798" spans="14:16" ht="15" x14ac:dyDescent="0.25">
      <c r="N798" s="2"/>
      <c r="P798" s="32"/>
    </row>
    <row r="799" spans="14:16" ht="15" x14ac:dyDescent="0.25">
      <c r="N799" s="2"/>
      <c r="P799" s="32"/>
    </row>
    <row r="800" spans="14:16" ht="15" x14ac:dyDescent="0.25">
      <c r="N800" s="2"/>
      <c r="P800" s="32"/>
    </row>
    <row r="801" spans="14:16" ht="15" x14ac:dyDescent="0.25">
      <c r="N801" s="2"/>
      <c r="P801" s="32"/>
    </row>
    <row r="802" spans="14:16" ht="15" x14ac:dyDescent="0.25">
      <c r="N802" s="2"/>
      <c r="P802" s="32"/>
    </row>
    <row r="803" spans="14:16" ht="15" x14ac:dyDescent="0.25">
      <c r="N803" s="2"/>
      <c r="P803" s="32"/>
    </row>
    <row r="804" spans="14:16" ht="15" x14ac:dyDescent="0.25">
      <c r="N804" s="2"/>
      <c r="P804" s="32"/>
    </row>
    <row r="805" spans="14:16" ht="15" x14ac:dyDescent="0.25">
      <c r="N805" s="2"/>
      <c r="P805" s="32"/>
    </row>
    <row r="806" spans="14:16" ht="15" x14ac:dyDescent="0.25">
      <c r="N806" s="2"/>
      <c r="P806" s="32"/>
    </row>
    <row r="807" spans="14:16" ht="15" x14ac:dyDescent="0.25">
      <c r="N807" s="2"/>
      <c r="P807" s="32"/>
    </row>
    <row r="808" spans="14:16" ht="15" x14ac:dyDescent="0.25">
      <c r="N808" s="2"/>
      <c r="P808" s="32"/>
    </row>
    <row r="809" spans="14:16" ht="15" x14ac:dyDescent="0.25">
      <c r="N809" s="2"/>
      <c r="P809" s="32"/>
    </row>
    <row r="810" spans="14:16" ht="15" x14ac:dyDescent="0.25">
      <c r="N810" s="2"/>
      <c r="P810" s="32"/>
    </row>
    <row r="811" spans="14:16" ht="15" x14ac:dyDescent="0.25">
      <c r="N811" s="2"/>
      <c r="P811" s="32"/>
    </row>
    <row r="812" spans="14:16" ht="15" x14ac:dyDescent="0.25">
      <c r="N812" s="2"/>
      <c r="P812" s="32"/>
    </row>
    <row r="813" spans="14:16" ht="15" x14ac:dyDescent="0.25">
      <c r="N813" s="2"/>
      <c r="P813" s="32"/>
    </row>
    <row r="814" spans="14:16" ht="15" x14ac:dyDescent="0.25">
      <c r="N814" s="2"/>
      <c r="P814" s="32"/>
    </row>
    <row r="815" spans="14:16" ht="15" x14ac:dyDescent="0.25">
      <c r="N815" s="2"/>
      <c r="P815" s="32"/>
    </row>
    <row r="816" spans="14:16" ht="15" x14ac:dyDescent="0.25">
      <c r="N816" s="2"/>
      <c r="P816" s="32"/>
    </row>
    <row r="817" spans="14:16" ht="15" x14ac:dyDescent="0.25">
      <c r="N817" s="2"/>
      <c r="P817" s="32"/>
    </row>
    <row r="818" spans="14:16" ht="15" x14ac:dyDescent="0.25">
      <c r="N818" s="2"/>
      <c r="P818" s="32"/>
    </row>
    <row r="819" spans="14:16" ht="15" x14ac:dyDescent="0.25">
      <c r="N819" s="2"/>
      <c r="P819" s="32"/>
    </row>
    <row r="820" spans="14:16" ht="15" x14ac:dyDescent="0.25">
      <c r="N820" s="2"/>
      <c r="P820" s="32"/>
    </row>
    <row r="821" spans="14:16" ht="15" x14ac:dyDescent="0.25">
      <c r="N821" s="2"/>
      <c r="P821" s="32"/>
    </row>
    <row r="822" spans="14:16" ht="15" x14ac:dyDescent="0.25">
      <c r="N822" s="2"/>
      <c r="P822" s="32"/>
    </row>
    <row r="823" spans="14:16" ht="15" x14ac:dyDescent="0.25">
      <c r="N823" s="2"/>
      <c r="P823" s="32"/>
    </row>
    <row r="824" spans="14:16" ht="15" x14ac:dyDescent="0.25">
      <c r="N824" s="2"/>
      <c r="P824" s="32"/>
    </row>
    <row r="825" spans="14:16" ht="15" x14ac:dyDescent="0.25">
      <c r="N825" s="2"/>
      <c r="P825" s="32"/>
    </row>
    <row r="826" spans="14:16" ht="15" x14ac:dyDescent="0.25">
      <c r="N826" s="2"/>
      <c r="P826" s="32"/>
    </row>
    <row r="827" spans="14:16" ht="15" x14ac:dyDescent="0.25">
      <c r="N827" s="2"/>
      <c r="P827" s="32"/>
    </row>
    <row r="828" spans="14:16" ht="15" x14ac:dyDescent="0.25">
      <c r="N828" s="2"/>
      <c r="P828" s="32"/>
    </row>
    <row r="829" spans="14:16" ht="15" x14ac:dyDescent="0.25">
      <c r="N829" s="2"/>
      <c r="P829" s="32"/>
    </row>
    <row r="830" spans="14:16" ht="15" x14ac:dyDescent="0.25">
      <c r="N830" s="2"/>
      <c r="P830" s="32"/>
    </row>
    <row r="831" spans="14:16" ht="15" x14ac:dyDescent="0.25">
      <c r="N831" s="2"/>
      <c r="P831" s="32"/>
    </row>
    <row r="832" spans="14:16" ht="15" x14ac:dyDescent="0.25">
      <c r="N832" s="2"/>
      <c r="P832" s="32"/>
    </row>
    <row r="833" spans="14:16" ht="15" x14ac:dyDescent="0.25">
      <c r="N833" s="2"/>
      <c r="P833" s="32"/>
    </row>
    <row r="834" spans="14:16" ht="15" x14ac:dyDescent="0.25">
      <c r="N834" s="2"/>
      <c r="P834" s="32"/>
    </row>
    <row r="835" spans="14:16" ht="15" x14ac:dyDescent="0.25">
      <c r="N835" s="2"/>
      <c r="P835" s="32"/>
    </row>
    <row r="836" spans="14:16" ht="15" x14ac:dyDescent="0.25">
      <c r="N836" s="2"/>
      <c r="P836" s="32"/>
    </row>
    <row r="837" spans="14:16" ht="15" x14ac:dyDescent="0.25">
      <c r="N837" s="2"/>
      <c r="P837" s="32"/>
    </row>
    <row r="838" spans="14:16" ht="15" x14ac:dyDescent="0.25">
      <c r="N838" s="2"/>
      <c r="P838" s="32"/>
    </row>
    <row r="839" spans="14:16" ht="15" x14ac:dyDescent="0.25">
      <c r="N839" s="2"/>
      <c r="P839" s="32"/>
    </row>
    <row r="840" spans="14:16" ht="15" x14ac:dyDescent="0.25">
      <c r="N840" s="2"/>
      <c r="P840" s="32"/>
    </row>
    <row r="841" spans="14:16" ht="15" x14ac:dyDescent="0.25">
      <c r="N841" s="2"/>
      <c r="P841" s="32"/>
    </row>
    <row r="842" spans="14:16" ht="15" x14ac:dyDescent="0.25">
      <c r="N842" s="2"/>
      <c r="P842" s="32"/>
    </row>
    <row r="843" spans="14:16" ht="15" x14ac:dyDescent="0.25">
      <c r="N843" s="2"/>
      <c r="P843" s="32"/>
    </row>
    <row r="844" spans="14:16" ht="15" x14ac:dyDescent="0.25">
      <c r="N844" s="2"/>
      <c r="P844" s="32"/>
    </row>
    <row r="845" spans="14:16" ht="15" x14ac:dyDescent="0.25">
      <c r="N845" s="2"/>
      <c r="P845" s="32"/>
    </row>
    <row r="846" spans="14:16" ht="15" x14ac:dyDescent="0.25">
      <c r="N846" s="2"/>
      <c r="P846" s="32"/>
    </row>
    <row r="847" spans="14:16" ht="15" x14ac:dyDescent="0.25">
      <c r="N847" s="2"/>
      <c r="P847" s="32"/>
    </row>
    <row r="848" spans="14:16" ht="15" x14ac:dyDescent="0.25">
      <c r="N848" s="2"/>
      <c r="P848" s="32"/>
    </row>
    <row r="849" spans="14:16" ht="15" x14ac:dyDescent="0.25">
      <c r="N849" s="2"/>
      <c r="P849" s="32"/>
    </row>
    <row r="850" spans="14:16" ht="15" x14ac:dyDescent="0.25">
      <c r="N850" s="2"/>
      <c r="P850" s="32"/>
    </row>
    <row r="851" spans="14:16" ht="15" x14ac:dyDescent="0.25">
      <c r="N851" s="2"/>
      <c r="P851" s="32"/>
    </row>
    <row r="852" spans="14:16" ht="15" x14ac:dyDescent="0.25">
      <c r="N852" s="2"/>
      <c r="P852" s="32"/>
    </row>
    <row r="853" spans="14:16" ht="15" x14ac:dyDescent="0.25">
      <c r="N853" s="2"/>
      <c r="P853" s="32"/>
    </row>
    <row r="854" spans="14:16" ht="15" x14ac:dyDescent="0.25">
      <c r="N854" s="2"/>
      <c r="P854" s="32"/>
    </row>
    <row r="855" spans="14:16" ht="15" x14ac:dyDescent="0.25">
      <c r="N855" s="2"/>
      <c r="P855" s="32"/>
    </row>
    <row r="856" spans="14:16" ht="15" x14ac:dyDescent="0.25">
      <c r="N856" s="2"/>
      <c r="P856" s="32"/>
    </row>
    <row r="857" spans="14:16" ht="15" x14ac:dyDescent="0.25">
      <c r="N857" s="2"/>
      <c r="P857" s="32"/>
    </row>
    <row r="858" spans="14:16" ht="15" x14ac:dyDescent="0.25">
      <c r="N858" s="2"/>
      <c r="P858" s="32"/>
    </row>
    <row r="859" spans="14:16" ht="15" x14ac:dyDescent="0.25">
      <c r="N859" s="2"/>
      <c r="P859" s="32"/>
    </row>
  </sheetData>
  <mergeCells count="10">
    <mergeCell ref="N21:N22"/>
    <mergeCell ref="F23:O24"/>
    <mergeCell ref="F27:O28"/>
    <mergeCell ref="C2:K2"/>
    <mergeCell ref="C3:K3"/>
    <mergeCell ref="C4:K4"/>
    <mergeCell ref="M5:R8"/>
    <mergeCell ref="G12:G13"/>
    <mergeCell ref="G15:G16"/>
    <mergeCell ref="H15:H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52"/>
  <sheetViews>
    <sheetView workbookViewId="0">
      <selection activeCell="Q4" sqref="Q4"/>
    </sheetView>
  </sheetViews>
  <sheetFormatPr defaultColWidth="12.28515625" defaultRowHeight="14.25" customHeight="1" x14ac:dyDescent="0.25"/>
  <cols>
    <col min="1" max="3" width="2" style="31" customWidth="1"/>
    <col min="4" max="5" width="9.28515625" style="32" customWidth="1"/>
    <col min="6" max="6" width="17.5703125" style="32" customWidth="1"/>
    <col min="7" max="7" width="1.42578125" style="32" customWidth="1"/>
    <col min="8" max="8" width="20" style="32" customWidth="1"/>
    <col min="9" max="9" width="16.140625" style="32" customWidth="1"/>
    <col min="10" max="10" width="19.7109375" style="32" customWidth="1"/>
    <col min="11" max="11" width="13.5703125" style="32" customWidth="1"/>
    <col min="12" max="12" width="19.140625" style="32" customWidth="1"/>
    <col min="13" max="14" width="10.85546875" style="32" customWidth="1"/>
    <col min="15" max="15" width="4.28515625" style="32" customWidth="1"/>
    <col min="16" max="16" width="1.28515625" style="32" customWidth="1"/>
    <col min="17" max="17" width="12.28515625" style="31"/>
    <col min="18" max="16384" width="12.28515625" style="32"/>
  </cols>
  <sheetData>
    <row r="1" spans="1:38" s="29" customFormat="1" ht="16.5" customHeight="1" x14ac:dyDescent="0.25">
      <c r="D1" s="43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16.5" customHeight="1" x14ac:dyDescent="0.25">
      <c r="B2" s="32"/>
      <c r="C2" s="32"/>
      <c r="D2" s="207" t="str">
        <f>Problema!C2</f>
        <v>Problema: Existe uma associação ou uma relação entre a idade e a frequência cardíaca  das pessoas que praticam atividade física na esteira?</v>
      </c>
      <c r="E2" s="207"/>
      <c r="F2" s="207"/>
      <c r="G2" s="207"/>
      <c r="H2" s="207"/>
      <c r="I2" s="207"/>
      <c r="J2" s="207"/>
      <c r="K2" s="207"/>
      <c r="L2" s="207"/>
      <c r="M2" s="33"/>
      <c r="N2" s="33"/>
      <c r="O2" s="30"/>
      <c r="P2" s="29"/>
      <c r="Q2" s="32"/>
    </row>
    <row r="3" spans="1:38" ht="38.25" customHeight="1" x14ac:dyDescent="0.25">
      <c r="B3" s="32"/>
      <c r="C3" s="32"/>
      <c r="D3" s="209" t="s">
        <v>8</v>
      </c>
      <c r="E3" s="209"/>
      <c r="F3" s="209"/>
      <c r="G3" s="209"/>
      <c r="H3" s="209"/>
      <c r="I3" s="209"/>
      <c r="J3" s="209"/>
      <c r="K3" s="209"/>
      <c r="L3" s="209"/>
      <c r="O3" s="30"/>
      <c r="P3" s="29"/>
      <c r="Q3" s="32"/>
    </row>
    <row r="4" spans="1:38" ht="47.25" customHeight="1" thickBot="1" x14ac:dyDescent="0.3">
      <c r="B4" s="32"/>
      <c r="C4" s="32"/>
      <c r="D4" s="242" t="s">
        <v>9</v>
      </c>
      <c r="E4" s="242"/>
      <c r="F4" s="242"/>
      <c r="G4" s="242"/>
      <c r="H4" s="242"/>
      <c r="I4" s="242"/>
      <c r="J4" s="242"/>
      <c r="K4" s="242"/>
      <c r="L4" s="242"/>
      <c r="M4" s="8"/>
      <c r="N4" s="8"/>
      <c r="O4" s="30"/>
      <c r="P4" s="29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8" ht="54" customHeight="1" thickBot="1" x14ac:dyDescent="0.3">
      <c r="B5" s="32"/>
      <c r="C5" s="65"/>
      <c r="D5" s="243" t="str">
        <f>Problema!C4</f>
        <v>Tabela1: Frequência cardíaca máxima (FC MAX) durante  atividade física na esteira das 20  pessoas que realizaram esta atividade ontem a partir da 18h, na Academia SR</v>
      </c>
      <c r="E5" s="243"/>
      <c r="F5" s="243"/>
      <c r="G5" s="66"/>
      <c r="H5" s="108" t="s">
        <v>31</v>
      </c>
      <c r="I5" s="13"/>
      <c r="J5" s="82" t="s">
        <v>10</v>
      </c>
      <c r="L5" s="108" t="s">
        <v>12</v>
      </c>
      <c r="M5" s="64"/>
      <c r="N5" s="8"/>
      <c r="O5" s="30"/>
      <c r="P5" s="29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8" ht="9" customHeight="1" thickBot="1" x14ac:dyDescent="0.3">
      <c r="B6" s="32"/>
      <c r="C6" s="67"/>
      <c r="D6" s="166"/>
      <c r="E6" s="166"/>
      <c r="F6" s="166"/>
      <c r="G6" s="167"/>
      <c r="H6" s="148"/>
      <c r="I6" s="148"/>
      <c r="J6" s="148"/>
      <c r="K6" s="64"/>
      <c r="L6" s="64"/>
      <c r="M6" s="64"/>
      <c r="N6" s="8"/>
      <c r="O6" s="30"/>
      <c r="P6" s="29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8" ht="30" customHeight="1" x14ac:dyDescent="0.25">
      <c r="B7" s="32"/>
      <c r="C7" s="67"/>
      <c r="D7" s="45" t="str">
        <f>Problema!C5</f>
        <v xml:space="preserve">Nº        da ficha   </v>
      </c>
      <c r="E7" s="47" t="str">
        <f>Problema!D5</f>
        <v>Idade   (x anos)</v>
      </c>
      <c r="F7" s="45" t="str">
        <f>Problema!E5</f>
        <v>FC MAX    (y bpm)</v>
      </c>
      <c r="G7" s="68"/>
      <c r="H7" s="17"/>
      <c r="K7" s="65"/>
      <c r="L7" s="155"/>
      <c r="M7" s="155"/>
      <c r="N7" s="156"/>
      <c r="O7" s="30"/>
      <c r="P7" s="29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8" ht="14.25" customHeight="1" x14ac:dyDescent="0.25">
      <c r="B8" s="32"/>
      <c r="C8" s="67"/>
      <c r="D8" s="6">
        <f>Problema!C6</f>
        <v>1</v>
      </c>
      <c r="E8" s="88">
        <f>Problema!D6</f>
        <v>12</v>
      </c>
      <c r="F8" s="90">
        <f>Problema!E6</f>
        <v>192</v>
      </c>
      <c r="G8" s="68"/>
      <c r="H8" s="53"/>
      <c r="I8" s="54"/>
      <c r="J8" s="55"/>
      <c r="K8" s="157"/>
      <c r="L8" s="149"/>
      <c r="M8" s="24"/>
      <c r="N8" s="158"/>
      <c r="O8" s="30"/>
      <c r="P8" s="29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8" ht="14.25" customHeight="1" x14ac:dyDescent="0.25">
      <c r="B9" s="32"/>
      <c r="C9" s="67"/>
      <c r="D9" s="6">
        <f>Problema!C7</f>
        <v>2</v>
      </c>
      <c r="E9" s="88">
        <f>Problema!D7</f>
        <v>16</v>
      </c>
      <c r="F9" s="90">
        <f>Problema!E7</f>
        <v>196</v>
      </c>
      <c r="G9" s="69"/>
      <c r="H9" s="58"/>
      <c r="I9" s="56"/>
      <c r="J9" s="59"/>
      <c r="K9" s="159"/>
      <c r="L9" s="149"/>
      <c r="M9" s="57"/>
      <c r="N9" s="158"/>
      <c r="O9" s="30"/>
      <c r="P9" s="29"/>
      <c r="Q9" s="35"/>
      <c r="R9" s="35"/>
      <c r="S9" s="35"/>
      <c r="T9" s="35"/>
      <c r="U9" s="35"/>
      <c r="V9" s="35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1:38" ht="14.25" customHeight="1" x14ac:dyDescent="0.25">
      <c r="B10" s="32"/>
      <c r="C10" s="67"/>
      <c r="D10" s="6">
        <f>Problema!C8</f>
        <v>3</v>
      </c>
      <c r="E10" s="88">
        <f>Problema!D8</f>
        <v>19</v>
      </c>
      <c r="F10" s="90">
        <f>Problema!E8</f>
        <v>199</v>
      </c>
      <c r="G10" s="70"/>
      <c r="H10" s="60"/>
      <c r="I10" s="56"/>
      <c r="J10" s="61"/>
      <c r="K10" s="160"/>
      <c r="L10" s="149"/>
      <c r="M10" s="149"/>
      <c r="N10" s="161"/>
      <c r="O10" s="30"/>
      <c r="P10" s="29"/>
      <c r="Q10" s="34">
        <v>0.97</v>
      </c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</row>
    <row r="11" spans="1:38" ht="14.25" customHeight="1" x14ac:dyDescent="0.25">
      <c r="B11" s="32"/>
      <c r="C11" s="67"/>
      <c r="D11" s="6">
        <f>Problema!C9</f>
        <v>4</v>
      </c>
      <c r="E11" s="88">
        <f>Problema!D9</f>
        <v>19</v>
      </c>
      <c r="F11" s="90">
        <f>Problema!E9</f>
        <v>199</v>
      </c>
      <c r="G11" s="71"/>
      <c r="H11" s="56"/>
      <c r="I11" s="56"/>
      <c r="J11" s="56"/>
      <c r="K11" s="160"/>
      <c r="L11" s="149"/>
      <c r="M11" s="149"/>
      <c r="N11" s="162"/>
      <c r="O11" s="30"/>
      <c r="P11" s="29"/>
      <c r="Q11" s="30"/>
      <c r="R11" s="30"/>
      <c r="S11" s="30"/>
      <c r="T11" s="30"/>
      <c r="U11" s="30"/>
      <c r="V11" s="30"/>
    </row>
    <row r="12" spans="1:38" ht="14.25" customHeight="1" x14ac:dyDescent="0.25">
      <c r="B12" s="32"/>
      <c r="C12" s="67"/>
      <c r="D12" s="6">
        <f>Problema!C10</f>
        <v>5</v>
      </c>
      <c r="E12" s="88">
        <f>Problema!D10</f>
        <v>21</v>
      </c>
      <c r="F12" s="90">
        <f>Problema!E10</f>
        <v>200</v>
      </c>
      <c r="G12" s="71"/>
      <c r="H12" s="56"/>
      <c r="I12" s="60"/>
      <c r="J12" s="56"/>
      <c r="K12" s="160"/>
      <c r="L12" s="149"/>
      <c r="M12" s="149"/>
      <c r="N12" s="162"/>
      <c r="O12" s="30"/>
      <c r="P12" s="29"/>
      <c r="Q12" s="30"/>
      <c r="R12" s="30"/>
      <c r="S12" s="30"/>
      <c r="T12" s="30"/>
      <c r="U12" s="30"/>
      <c r="V12" s="30"/>
    </row>
    <row r="13" spans="1:38" ht="14.25" customHeight="1" x14ac:dyDescent="0.25">
      <c r="B13" s="32"/>
      <c r="C13" s="67"/>
      <c r="D13" s="6">
        <f>Problema!C11</f>
        <v>6</v>
      </c>
      <c r="E13" s="88">
        <f>Problema!D11</f>
        <v>21</v>
      </c>
      <c r="F13" s="90">
        <f>Problema!E11</f>
        <v>194</v>
      </c>
      <c r="G13" s="72"/>
      <c r="H13" s="215"/>
      <c r="I13" s="55"/>
      <c r="J13" s="36"/>
      <c r="K13" s="160"/>
      <c r="L13" s="149"/>
      <c r="M13" s="149"/>
      <c r="N13" s="162"/>
      <c r="O13" s="30"/>
      <c r="P13" s="29"/>
      <c r="Q13" s="30"/>
      <c r="R13" s="30"/>
      <c r="S13" s="30"/>
      <c r="T13" s="30"/>
      <c r="U13" s="30"/>
      <c r="V13" s="30"/>
    </row>
    <row r="14" spans="1:38" ht="14.25" customHeight="1" x14ac:dyDescent="0.25">
      <c r="B14" s="32"/>
      <c r="C14" s="67"/>
      <c r="D14" s="6">
        <f>Problema!C12</f>
        <v>7</v>
      </c>
      <c r="E14" s="88">
        <f>Problema!D12</f>
        <v>23</v>
      </c>
      <c r="F14" s="90">
        <f>Problema!E12</f>
        <v>198</v>
      </c>
      <c r="G14" s="73"/>
      <c r="H14" s="215"/>
      <c r="I14" s="56"/>
      <c r="K14" s="67"/>
      <c r="L14" s="149"/>
      <c r="M14" s="149"/>
      <c r="N14" s="163"/>
      <c r="O14" s="30"/>
      <c r="P14" s="29"/>
      <c r="Q14" s="32"/>
    </row>
    <row r="15" spans="1:38" ht="14.25" customHeight="1" x14ac:dyDescent="0.25">
      <c r="B15" s="32"/>
      <c r="C15" s="67"/>
      <c r="D15" s="6">
        <f>Problema!C13</f>
        <v>8</v>
      </c>
      <c r="E15" s="88">
        <f>Problema!D13</f>
        <v>23</v>
      </c>
      <c r="F15" s="90">
        <f>Problema!E13</f>
        <v>200</v>
      </c>
      <c r="G15" s="71"/>
      <c r="H15" s="6"/>
      <c r="I15" s="6"/>
      <c r="J15" s="6"/>
      <c r="K15" s="67"/>
      <c r="L15" s="147"/>
      <c r="M15" s="147"/>
      <c r="N15" s="71"/>
      <c r="O15" s="30"/>
      <c r="P15" s="29"/>
      <c r="Q15" s="32"/>
    </row>
    <row r="16" spans="1:38" s="5" customFormat="1" ht="14.25" customHeight="1" x14ac:dyDescent="0.25">
      <c r="A16" s="37"/>
      <c r="B16" s="32"/>
      <c r="C16" s="67"/>
      <c r="D16" s="3">
        <f>Problema!C14</f>
        <v>9</v>
      </c>
      <c r="E16" s="88">
        <f>Problema!D14</f>
        <v>24</v>
      </c>
      <c r="F16" s="90">
        <f>Problema!E14</f>
        <v>202</v>
      </c>
      <c r="G16" s="74"/>
      <c r="H16" s="204"/>
      <c r="I16" s="208"/>
      <c r="J16" s="23"/>
      <c r="K16" s="164"/>
      <c r="L16" s="146"/>
      <c r="M16" s="146"/>
      <c r="N16" s="75"/>
      <c r="O16" s="30"/>
      <c r="P16" s="29"/>
    </row>
    <row r="17" spans="1:17" ht="14.25" customHeight="1" x14ac:dyDescent="0.25">
      <c r="B17" s="32"/>
      <c r="C17" s="67"/>
      <c r="D17" s="6">
        <f>Problema!C15</f>
        <v>10</v>
      </c>
      <c r="E17" s="88">
        <f>Problema!D15</f>
        <v>25</v>
      </c>
      <c r="F17" s="90">
        <f>Problema!E15</f>
        <v>183</v>
      </c>
      <c r="G17" s="73"/>
      <c r="H17" s="204"/>
      <c r="I17" s="208"/>
      <c r="J17" s="3"/>
      <c r="K17" s="67"/>
      <c r="L17" s="147"/>
      <c r="M17" s="147"/>
      <c r="N17" s="71"/>
      <c r="O17" s="30"/>
      <c r="P17" s="29"/>
      <c r="Q17" s="32"/>
    </row>
    <row r="18" spans="1:17" ht="14.25" customHeight="1" x14ac:dyDescent="0.25">
      <c r="B18" s="32"/>
      <c r="C18" s="67"/>
      <c r="D18" s="6">
        <f>Problema!C16</f>
        <v>11</v>
      </c>
      <c r="E18" s="88">
        <f>Problema!D16</f>
        <v>26</v>
      </c>
      <c r="F18" s="90">
        <f>Problema!E16</f>
        <v>192</v>
      </c>
      <c r="G18" s="73"/>
      <c r="H18" s="3"/>
      <c r="I18" s="13"/>
      <c r="J18" s="3"/>
      <c r="K18" s="67"/>
      <c r="L18" s="147"/>
      <c r="M18" s="147"/>
      <c r="N18" s="71"/>
      <c r="O18" s="30"/>
      <c r="P18" s="29"/>
      <c r="Q18" s="32"/>
    </row>
    <row r="19" spans="1:17" s="5" customFormat="1" ht="14.25" customHeight="1" x14ac:dyDescent="0.25">
      <c r="A19" s="37"/>
      <c r="B19" s="32"/>
      <c r="C19" s="67"/>
      <c r="D19" s="3">
        <f>Problema!C17</f>
        <v>12</v>
      </c>
      <c r="E19" s="88">
        <f>Problema!D17</f>
        <v>27</v>
      </c>
      <c r="F19" s="90">
        <f>Problema!E17</f>
        <v>189</v>
      </c>
      <c r="G19" s="75"/>
      <c r="H19" s="3"/>
      <c r="I19" s="3"/>
      <c r="J19" s="3"/>
      <c r="K19" s="164"/>
      <c r="L19" s="146"/>
      <c r="M19" s="146"/>
      <c r="N19" s="75"/>
      <c r="O19" s="30"/>
      <c r="P19" s="29"/>
    </row>
    <row r="20" spans="1:17" ht="14.25" customHeight="1" x14ac:dyDescent="0.25">
      <c r="B20" s="32"/>
      <c r="C20" s="67"/>
      <c r="D20" s="6">
        <f>Problema!C18</f>
        <v>13</v>
      </c>
      <c r="E20" s="88">
        <f>Problema!D18</f>
        <v>36</v>
      </c>
      <c r="F20" s="90">
        <f>Problema!E18</f>
        <v>184</v>
      </c>
      <c r="G20" s="71"/>
      <c r="H20" s="6"/>
      <c r="I20" s="6"/>
      <c r="J20" s="6"/>
      <c r="K20" s="67"/>
      <c r="L20" s="147"/>
      <c r="M20" s="147"/>
      <c r="N20" s="71"/>
      <c r="O20" s="30"/>
      <c r="P20" s="29"/>
      <c r="Q20" s="32"/>
    </row>
    <row r="21" spans="1:17" ht="14.25" customHeight="1" x14ac:dyDescent="0.25">
      <c r="B21" s="32"/>
      <c r="C21" s="67"/>
      <c r="D21" s="6">
        <f>Problema!C19</f>
        <v>14</v>
      </c>
      <c r="E21" s="88">
        <f>Problema!D19</f>
        <v>39</v>
      </c>
      <c r="F21" s="90">
        <f>Problema!E19</f>
        <v>181</v>
      </c>
      <c r="G21" s="76"/>
      <c r="H21" s="6"/>
      <c r="I21" s="14"/>
      <c r="J21" s="23"/>
      <c r="K21" s="67"/>
      <c r="L21" s="147"/>
      <c r="M21" s="147"/>
      <c r="N21" s="71"/>
      <c r="O21" s="30"/>
      <c r="P21" s="29"/>
      <c r="Q21" s="32"/>
    </row>
    <row r="22" spans="1:17" ht="14.25" customHeight="1" x14ac:dyDescent="0.25">
      <c r="B22" s="32"/>
      <c r="C22" s="67"/>
      <c r="D22" s="6">
        <f>Problema!C20</f>
        <v>15</v>
      </c>
      <c r="E22" s="88">
        <f>Problema!D20</f>
        <v>45</v>
      </c>
      <c r="F22" s="90">
        <f>Problema!E20</f>
        <v>173</v>
      </c>
      <c r="G22" s="71"/>
      <c r="H22" s="6"/>
      <c r="I22" s="6"/>
      <c r="J22" s="6"/>
      <c r="K22" s="67"/>
      <c r="L22" s="147"/>
      <c r="M22" s="147"/>
      <c r="N22" s="71"/>
      <c r="O22" s="30"/>
      <c r="P22" s="29"/>
      <c r="Q22" s="32"/>
    </row>
    <row r="23" spans="1:17" s="39" customFormat="1" ht="14.25" customHeight="1" x14ac:dyDescent="0.25">
      <c r="A23" s="38"/>
      <c r="B23" s="32"/>
      <c r="C23" s="67"/>
      <c r="D23" s="3">
        <f>Problema!C21</f>
        <v>16</v>
      </c>
      <c r="E23" s="88">
        <f>Problema!D21</f>
        <v>41</v>
      </c>
      <c r="F23" s="90">
        <f>Problema!E21</f>
        <v>177</v>
      </c>
      <c r="G23" s="77"/>
      <c r="H23" s="23"/>
      <c r="I23" s="40"/>
      <c r="J23" s="40"/>
      <c r="K23" s="165"/>
      <c r="L23" s="40"/>
      <c r="M23" s="40"/>
      <c r="N23" s="77"/>
      <c r="O23" s="30"/>
      <c r="P23" s="29"/>
    </row>
    <row r="24" spans="1:17" ht="14.25" customHeight="1" x14ac:dyDescent="0.25">
      <c r="B24" s="32"/>
      <c r="C24" s="67"/>
      <c r="D24" s="6">
        <f>Problema!C22</f>
        <v>17</v>
      </c>
      <c r="E24" s="88">
        <f>Problema!D22</f>
        <v>47</v>
      </c>
      <c r="F24" s="90">
        <f>Problema!E22</f>
        <v>171</v>
      </c>
      <c r="G24" s="78"/>
      <c r="H24" s="204"/>
      <c r="I24" s="205"/>
      <c r="J24" s="6"/>
      <c r="K24" s="67"/>
      <c r="L24" s="147"/>
      <c r="M24" s="147"/>
      <c r="N24" s="71"/>
      <c r="O24" s="30"/>
      <c r="P24" s="29"/>
      <c r="Q24" s="32"/>
    </row>
    <row r="25" spans="1:17" ht="14.25" customHeight="1" thickBot="1" x14ac:dyDescent="0.3">
      <c r="B25" s="32"/>
      <c r="C25" s="67"/>
      <c r="D25" s="6">
        <f>Problema!C23</f>
        <v>18</v>
      </c>
      <c r="E25" s="88">
        <f>Problema!D23</f>
        <v>48</v>
      </c>
      <c r="F25" s="90">
        <f>Problema!E23</f>
        <v>170</v>
      </c>
      <c r="G25" s="72"/>
      <c r="H25" s="204"/>
      <c r="I25" s="205"/>
      <c r="J25" s="6"/>
      <c r="K25" s="79"/>
      <c r="L25" s="46"/>
      <c r="M25" s="46"/>
      <c r="N25" s="80"/>
      <c r="O25" s="30"/>
      <c r="P25" s="29"/>
      <c r="Q25" s="32"/>
    </row>
    <row r="26" spans="1:17" ht="14.25" customHeight="1" x14ac:dyDescent="0.25">
      <c r="B26" s="32"/>
      <c r="C26" s="67"/>
      <c r="D26" s="9">
        <f>Problema!C24</f>
        <v>19</v>
      </c>
      <c r="E26" s="88">
        <f>Problema!D24</f>
        <v>49</v>
      </c>
      <c r="F26" s="90">
        <f>Problema!E24</f>
        <v>169</v>
      </c>
      <c r="G26" s="71"/>
      <c r="O26" s="30"/>
      <c r="P26" s="29"/>
      <c r="Q26" s="32"/>
    </row>
    <row r="27" spans="1:17" ht="14.25" customHeight="1" thickBot="1" x14ac:dyDescent="0.3">
      <c r="B27" s="32"/>
      <c r="C27" s="79"/>
      <c r="D27" s="46">
        <f>Problema!C25</f>
        <v>20</v>
      </c>
      <c r="E27" s="89">
        <f>Problema!D25</f>
        <v>51</v>
      </c>
      <c r="F27" s="91">
        <f>Problema!E25</f>
        <v>167</v>
      </c>
      <c r="G27" s="80"/>
      <c r="O27" s="30"/>
      <c r="P27" s="29"/>
      <c r="Q27" s="32"/>
    </row>
    <row r="28" spans="1:17" ht="15" customHeight="1" x14ac:dyDescent="0.25">
      <c r="B28" s="32"/>
      <c r="C28" s="32"/>
      <c r="D28" s="6"/>
      <c r="E28" s="6"/>
      <c r="F28" s="6"/>
      <c r="O28" s="30"/>
      <c r="P28" s="29"/>
      <c r="Q28" s="32"/>
    </row>
    <row r="29" spans="1:17" ht="16.5" customHeight="1" x14ac:dyDescent="0.25"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</row>
    <row r="30" spans="1:17" ht="31.5" customHeight="1" x14ac:dyDescent="0.25">
      <c r="A30" s="32"/>
      <c r="B30" s="32"/>
      <c r="C30" s="32"/>
      <c r="Q30" s="32"/>
    </row>
    <row r="31" spans="1:17" ht="16.5" customHeight="1" x14ac:dyDescent="0.25">
      <c r="A31" s="32"/>
      <c r="B31" s="32"/>
      <c r="C31" s="32"/>
      <c r="Q31" s="32"/>
    </row>
    <row r="32" spans="1:17" ht="16.5" customHeight="1" x14ac:dyDescent="0.25">
      <c r="A32" s="32"/>
      <c r="B32" s="32"/>
      <c r="C32" s="32"/>
      <c r="Q32" s="32"/>
    </row>
    <row r="33" spans="10:11" s="32" customFormat="1" ht="16.5" customHeight="1" x14ac:dyDescent="0.25"/>
    <row r="34" spans="10:11" s="32" customFormat="1" ht="16.5" customHeight="1" x14ac:dyDescent="0.25"/>
    <row r="35" spans="10:11" s="32" customFormat="1" ht="16.5" customHeight="1" x14ac:dyDescent="0.25"/>
    <row r="36" spans="10:11" s="32" customFormat="1" ht="16.5" customHeight="1" x14ac:dyDescent="0.25">
      <c r="J36" s="8"/>
      <c r="K36" s="8"/>
    </row>
    <row r="37" spans="10:11" s="32" customFormat="1" ht="16.5" customHeight="1" x14ac:dyDescent="0.25">
      <c r="J37" s="4"/>
      <c r="K37" s="28"/>
    </row>
    <row r="38" spans="10:11" s="32" customFormat="1" ht="16.5" customHeight="1" x14ac:dyDescent="0.25">
      <c r="J38" s="8"/>
      <c r="K38" s="8"/>
    </row>
    <row r="39" spans="10:11" s="32" customFormat="1" ht="16.5" customHeight="1" x14ac:dyDescent="0.25"/>
    <row r="40" spans="10:11" s="32" customFormat="1" ht="16.5" customHeight="1" x14ac:dyDescent="0.25"/>
    <row r="41" spans="10:11" s="32" customFormat="1" ht="16.5" customHeight="1" x14ac:dyDescent="0.25"/>
    <row r="42" spans="10:11" s="32" customFormat="1" ht="16.5" customHeight="1" x14ac:dyDescent="0.25"/>
    <row r="43" spans="10:11" s="32" customFormat="1" ht="16.5" customHeight="1" x14ac:dyDescent="0.25"/>
    <row r="44" spans="10:11" s="32" customFormat="1" ht="16.5" customHeight="1" x14ac:dyDescent="0.25"/>
    <row r="45" spans="10:11" s="32" customFormat="1" ht="16.5" customHeight="1" x14ac:dyDescent="0.25"/>
    <row r="46" spans="10:11" s="32" customFormat="1" ht="16.5" customHeight="1" x14ac:dyDescent="0.25"/>
    <row r="47" spans="10:11" s="32" customFormat="1" ht="16.5" customHeight="1" x14ac:dyDescent="0.25"/>
    <row r="48" spans="10:11" s="32" customFormat="1" ht="16.5" customHeight="1" x14ac:dyDescent="0.25"/>
    <row r="49" s="32" customFormat="1" ht="16.5" customHeight="1" x14ac:dyDescent="0.25"/>
    <row r="50" s="32" customFormat="1" ht="16.5" customHeight="1" x14ac:dyDescent="0.25"/>
    <row r="51" s="32" customFormat="1" ht="16.5" customHeight="1" x14ac:dyDescent="0.25"/>
    <row r="52" s="32" customFormat="1" ht="16.5" customHeight="1" x14ac:dyDescent="0.25"/>
    <row r="53" s="32" customFormat="1" ht="16.5" customHeight="1" x14ac:dyDescent="0.25"/>
    <row r="54" s="32" customFormat="1" ht="16.5" customHeight="1" x14ac:dyDescent="0.25"/>
    <row r="55" s="32" customFormat="1" ht="16.5" customHeight="1" x14ac:dyDescent="0.25"/>
    <row r="56" s="32" customFormat="1" ht="16.5" customHeight="1" x14ac:dyDescent="0.25"/>
    <row r="57" s="32" customFormat="1" ht="16.5" customHeight="1" x14ac:dyDescent="0.25"/>
    <row r="58" s="32" customFormat="1" ht="16.5" customHeight="1" x14ac:dyDescent="0.25"/>
    <row r="59" s="32" customFormat="1" ht="16.5" customHeight="1" x14ac:dyDescent="0.25"/>
    <row r="60" s="32" customFormat="1" ht="16.5" customHeight="1" x14ac:dyDescent="0.25"/>
    <row r="61" s="32" customFormat="1" ht="16.5" customHeight="1" x14ac:dyDescent="0.25"/>
    <row r="62" s="32" customFormat="1" ht="16.5" customHeight="1" x14ac:dyDescent="0.25"/>
    <row r="63" s="32" customFormat="1" ht="16.5" customHeight="1" x14ac:dyDescent="0.25"/>
    <row r="64" s="32" customFormat="1" ht="16.5" customHeight="1" x14ac:dyDescent="0.25"/>
    <row r="65" s="32" customFormat="1" ht="16.5" customHeight="1" x14ac:dyDescent="0.25"/>
    <row r="66" s="32" customFormat="1" ht="16.5" customHeight="1" x14ac:dyDescent="0.25"/>
    <row r="67" s="32" customFormat="1" ht="16.5" customHeight="1" x14ac:dyDescent="0.25"/>
    <row r="68" s="32" customFormat="1" ht="16.5" customHeight="1" x14ac:dyDescent="0.25"/>
    <row r="69" s="32" customFormat="1" ht="16.5" customHeight="1" x14ac:dyDescent="0.25"/>
    <row r="70" s="32" customFormat="1" ht="16.5" customHeight="1" x14ac:dyDescent="0.25"/>
    <row r="71" s="32" customFormat="1" ht="16.5" customHeight="1" x14ac:dyDescent="0.25"/>
    <row r="72" s="32" customFormat="1" ht="16.5" customHeight="1" x14ac:dyDescent="0.25"/>
    <row r="73" s="32" customFormat="1" ht="16.5" customHeight="1" x14ac:dyDescent="0.25"/>
    <row r="74" s="32" customFormat="1" ht="16.5" customHeight="1" x14ac:dyDescent="0.25"/>
    <row r="75" s="32" customFormat="1" ht="16.5" customHeight="1" x14ac:dyDescent="0.25"/>
    <row r="76" s="32" customFormat="1" ht="16.5" customHeight="1" x14ac:dyDescent="0.25"/>
    <row r="77" s="32" customFormat="1" ht="16.5" customHeight="1" x14ac:dyDescent="0.25"/>
    <row r="78" s="32" customFormat="1" ht="16.5" customHeight="1" x14ac:dyDescent="0.25"/>
    <row r="79" s="32" customFormat="1" ht="16.5" customHeight="1" x14ac:dyDescent="0.25"/>
    <row r="80" s="32" customFormat="1" ht="16.5" customHeight="1" x14ac:dyDescent="0.25"/>
    <row r="81" s="32" customFormat="1" ht="16.5" customHeight="1" x14ac:dyDescent="0.25"/>
    <row r="82" s="32" customFormat="1" ht="16.5" customHeight="1" x14ac:dyDescent="0.25"/>
    <row r="83" s="32" customFormat="1" ht="16.5" customHeight="1" x14ac:dyDescent="0.25"/>
    <row r="84" s="32" customFormat="1" ht="16.5" customHeight="1" x14ac:dyDescent="0.25"/>
    <row r="85" s="32" customFormat="1" ht="16.5" customHeight="1" x14ac:dyDescent="0.25"/>
    <row r="86" s="32" customFormat="1" ht="16.5" customHeight="1" x14ac:dyDescent="0.25"/>
    <row r="87" s="32" customFormat="1" ht="16.5" customHeight="1" x14ac:dyDescent="0.25"/>
    <row r="88" s="32" customFormat="1" ht="16.5" customHeight="1" x14ac:dyDescent="0.25"/>
    <row r="89" s="32" customFormat="1" ht="16.5" customHeight="1" x14ac:dyDescent="0.25"/>
    <row r="90" s="32" customFormat="1" ht="16.5" customHeight="1" x14ac:dyDescent="0.25"/>
    <row r="91" s="32" customFormat="1" ht="16.5" customHeight="1" x14ac:dyDescent="0.25"/>
    <row r="92" s="32" customFormat="1" ht="16.5" customHeight="1" x14ac:dyDescent="0.25"/>
    <row r="93" s="32" customFormat="1" ht="16.5" customHeight="1" x14ac:dyDescent="0.25"/>
    <row r="94" s="32" customFormat="1" ht="16.5" customHeight="1" x14ac:dyDescent="0.25"/>
    <row r="95" s="32" customFormat="1" ht="16.5" customHeight="1" x14ac:dyDescent="0.25"/>
    <row r="96" s="32" customFormat="1" ht="16.5" customHeight="1" x14ac:dyDescent="0.25"/>
    <row r="97" s="32" customFormat="1" ht="16.5" customHeight="1" x14ac:dyDescent="0.25"/>
    <row r="98" s="32" customFormat="1" ht="16.5" customHeight="1" x14ac:dyDescent="0.25"/>
    <row r="99" s="32" customFormat="1" ht="16.5" customHeight="1" x14ac:dyDescent="0.25"/>
    <row r="100" s="32" customFormat="1" ht="16.5" customHeight="1" x14ac:dyDescent="0.25"/>
    <row r="101" s="32" customFormat="1" ht="16.5" customHeight="1" x14ac:dyDescent="0.25"/>
    <row r="102" s="32" customFormat="1" ht="16.5" customHeight="1" x14ac:dyDescent="0.25"/>
    <row r="103" s="32" customFormat="1" ht="16.5" customHeight="1" x14ac:dyDescent="0.25"/>
    <row r="104" s="32" customFormat="1" ht="16.5" customHeight="1" x14ac:dyDescent="0.25"/>
    <row r="105" s="32" customFormat="1" ht="16.5" customHeight="1" x14ac:dyDescent="0.25"/>
    <row r="106" s="32" customFormat="1" ht="16.5" customHeight="1" x14ac:dyDescent="0.25"/>
    <row r="107" s="32" customFormat="1" ht="16.5" customHeight="1" x14ac:dyDescent="0.25"/>
    <row r="108" s="32" customFormat="1" ht="16.5" customHeight="1" x14ac:dyDescent="0.25"/>
    <row r="109" s="32" customFormat="1" ht="16.5" customHeight="1" x14ac:dyDescent="0.25"/>
    <row r="110" s="32" customFormat="1" ht="16.5" customHeight="1" x14ac:dyDescent="0.25"/>
    <row r="111" s="32" customFormat="1" ht="16.5" customHeight="1" x14ac:dyDescent="0.25"/>
    <row r="112" s="32" customFormat="1" ht="16.5" customHeight="1" x14ac:dyDescent="0.25"/>
    <row r="113" s="32" customFormat="1" ht="16.5" customHeight="1" x14ac:dyDescent="0.25"/>
    <row r="114" s="32" customFormat="1" ht="16.5" customHeight="1" x14ac:dyDescent="0.25"/>
    <row r="115" s="32" customFormat="1" ht="16.5" customHeight="1" x14ac:dyDescent="0.25"/>
    <row r="116" s="32" customFormat="1" ht="16.5" customHeight="1" x14ac:dyDescent="0.25"/>
    <row r="117" s="32" customFormat="1" ht="16.5" customHeight="1" x14ac:dyDescent="0.25"/>
    <row r="118" s="32" customFormat="1" ht="16.5" customHeight="1" x14ac:dyDescent="0.25"/>
    <row r="119" s="32" customFormat="1" ht="16.5" customHeight="1" x14ac:dyDescent="0.25"/>
    <row r="120" s="32" customFormat="1" ht="16.5" customHeight="1" x14ac:dyDescent="0.25"/>
    <row r="121" s="32" customFormat="1" ht="16.5" customHeight="1" x14ac:dyDescent="0.25"/>
    <row r="122" s="32" customFormat="1" ht="16.5" customHeight="1" x14ac:dyDescent="0.25"/>
    <row r="123" s="32" customFormat="1" ht="16.5" customHeight="1" x14ac:dyDescent="0.25"/>
    <row r="124" s="32" customFormat="1" ht="16.5" customHeight="1" x14ac:dyDescent="0.25"/>
    <row r="125" s="32" customFormat="1" ht="16.5" customHeight="1" x14ac:dyDescent="0.25"/>
    <row r="126" s="32" customFormat="1" ht="16.5" customHeight="1" x14ac:dyDescent="0.25"/>
    <row r="127" s="32" customFormat="1" ht="16.5" customHeight="1" x14ac:dyDescent="0.25"/>
    <row r="128" s="32" customFormat="1" ht="16.5" customHeight="1" x14ac:dyDescent="0.25"/>
    <row r="129" s="32" customFormat="1" ht="16.5" customHeight="1" x14ac:dyDescent="0.25"/>
    <row r="130" s="32" customFormat="1" ht="16.5" customHeight="1" x14ac:dyDescent="0.25"/>
    <row r="131" s="32" customFormat="1" ht="16.5" customHeight="1" x14ac:dyDescent="0.25"/>
    <row r="132" s="32" customFormat="1" ht="16.5" customHeight="1" x14ac:dyDescent="0.25"/>
    <row r="133" s="32" customFormat="1" ht="16.5" customHeight="1" x14ac:dyDescent="0.25"/>
    <row r="134" s="32" customFormat="1" ht="16.5" customHeight="1" x14ac:dyDescent="0.25"/>
    <row r="135" s="32" customFormat="1" ht="16.5" customHeight="1" x14ac:dyDescent="0.25"/>
    <row r="136" s="32" customFormat="1" ht="16.5" customHeight="1" x14ac:dyDescent="0.25"/>
    <row r="137" s="32" customFormat="1" ht="16.5" customHeight="1" x14ac:dyDescent="0.25"/>
    <row r="138" s="32" customFormat="1" ht="16.5" customHeight="1" x14ac:dyDescent="0.25"/>
    <row r="139" s="32" customFormat="1" ht="16.5" customHeight="1" x14ac:dyDescent="0.25"/>
    <row r="140" s="32" customFormat="1" ht="16.5" customHeight="1" x14ac:dyDescent="0.25"/>
    <row r="141" s="32" customFormat="1" ht="16.5" customHeight="1" x14ac:dyDescent="0.25"/>
    <row r="142" s="32" customFormat="1" ht="16.5" customHeight="1" x14ac:dyDescent="0.25"/>
    <row r="143" s="32" customFormat="1" ht="16.5" customHeight="1" x14ac:dyDescent="0.25"/>
    <row r="144" s="32" customFormat="1" ht="16.5" customHeight="1" x14ac:dyDescent="0.25"/>
    <row r="145" spans="1:3" ht="16.5" customHeight="1" x14ac:dyDescent="0.25">
      <c r="A145" s="32"/>
      <c r="B145" s="32"/>
      <c r="C145" s="32"/>
    </row>
    <row r="146" spans="1:3" ht="16.5" customHeight="1" x14ac:dyDescent="0.25">
      <c r="A146" s="32"/>
      <c r="B146" s="32"/>
      <c r="C146" s="32"/>
    </row>
    <row r="147" spans="1:3" ht="16.5" customHeight="1" x14ac:dyDescent="0.25">
      <c r="A147" s="32"/>
      <c r="B147" s="32"/>
      <c r="C147" s="32"/>
    </row>
    <row r="148" spans="1:3" ht="16.5" customHeight="1" x14ac:dyDescent="0.25">
      <c r="A148" s="32"/>
      <c r="B148" s="32"/>
      <c r="C148" s="32"/>
    </row>
    <row r="149" spans="1:3" ht="16.5" customHeight="1" x14ac:dyDescent="0.25">
      <c r="A149" s="32"/>
      <c r="B149" s="32"/>
      <c r="C149" s="32"/>
    </row>
    <row r="150" spans="1:3" ht="16.5" customHeight="1" x14ac:dyDescent="0.25">
      <c r="A150" s="32"/>
      <c r="B150" s="32"/>
      <c r="C150" s="32"/>
    </row>
    <row r="151" spans="1:3" ht="16.5" customHeight="1" x14ac:dyDescent="0.25">
      <c r="A151" s="32"/>
      <c r="B151" s="32"/>
      <c r="C151" s="32"/>
    </row>
    <row r="152" spans="1:3" ht="16.5" customHeight="1" x14ac:dyDescent="0.25">
      <c r="A152" s="32"/>
      <c r="B152" s="32"/>
      <c r="C152" s="32"/>
    </row>
  </sheetData>
  <mergeCells count="9">
    <mergeCell ref="H24:H25"/>
    <mergeCell ref="I24:I25"/>
    <mergeCell ref="D2:L2"/>
    <mergeCell ref="D3:L3"/>
    <mergeCell ref="D4:L4"/>
    <mergeCell ref="D5:F5"/>
    <mergeCell ref="H13:H14"/>
    <mergeCell ref="H16:H17"/>
    <mergeCell ref="I16:I17"/>
  </mergeCells>
  <hyperlinks>
    <hyperlink ref="L5" location="'Coeficiente de determinação'!A1" display="Coeficiente de determinação" xr:uid="{00000000-0004-0000-0600-000000000000}"/>
    <hyperlink ref="H5" location="'Problema resollvido '!A1" display="Problema resollvido" xr:uid="{00000000-0004-0000-0600-000001000000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859"/>
  <sheetViews>
    <sheetView workbookViewId="0">
      <selection activeCell="V5" sqref="V5"/>
    </sheetView>
  </sheetViews>
  <sheetFormatPr defaultColWidth="12.28515625" defaultRowHeight="14.25" customHeight="1" x14ac:dyDescent="0.25"/>
  <cols>
    <col min="1" max="2" width="2" style="31" customWidth="1"/>
    <col min="3" max="3" width="7.7109375" style="32" customWidth="1"/>
    <col min="4" max="4" width="15.5703125" style="32" customWidth="1"/>
    <col min="5" max="5" width="14.7109375" style="32" customWidth="1"/>
    <col min="6" max="11" width="12.28515625" style="32"/>
    <col min="12" max="12" width="10" style="32" customWidth="1"/>
    <col min="13" max="13" width="10.28515625" style="32" customWidth="1"/>
    <col min="14" max="14" width="12.28515625" style="1"/>
    <col min="15" max="15" width="2.140625" style="32" customWidth="1"/>
    <col min="16" max="16" width="2.140625" style="31" customWidth="1"/>
    <col min="17" max="18" width="2.140625" style="32" customWidth="1"/>
    <col min="19" max="19" width="2.85546875" style="32" customWidth="1"/>
    <col min="20" max="20" width="1.28515625" style="32" customWidth="1"/>
    <col min="21" max="16384" width="12.28515625" style="32"/>
  </cols>
  <sheetData>
    <row r="1" spans="1:38" s="29" customFormat="1" ht="14.25" customHeight="1" x14ac:dyDescent="0.25">
      <c r="C1" s="43" t="str">
        <f>IF(Inicio!D6&lt;&gt;"","", CONCATENATE(Inicio!D4,"   Por favor coloque teu Rg da Unijuí  no início! "))</f>
        <v/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</row>
    <row r="2" spans="1:38" ht="15.75" customHeight="1" x14ac:dyDescent="0.25">
      <c r="B2" s="32"/>
      <c r="C2" s="207" t="s">
        <v>53</v>
      </c>
      <c r="D2" s="207"/>
      <c r="E2" s="207"/>
      <c r="F2" s="207"/>
      <c r="G2" s="207"/>
      <c r="H2" s="207"/>
      <c r="I2" s="207"/>
      <c r="J2" s="207"/>
      <c r="K2" s="207"/>
      <c r="L2" s="33"/>
      <c r="M2" s="33"/>
      <c r="N2" s="2"/>
      <c r="P2" s="32"/>
      <c r="T2" s="29"/>
    </row>
    <row r="3" spans="1:38" ht="17.25" customHeight="1" x14ac:dyDescent="0.25">
      <c r="B3" s="32"/>
      <c r="C3" s="209" t="s">
        <v>57</v>
      </c>
      <c r="D3" s="209"/>
      <c r="E3" s="209"/>
      <c r="F3" s="209"/>
      <c r="G3" s="209"/>
      <c r="H3" s="209"/>
      <c r="I3" s="209"/>
      <c r="J3" s="209"/>
      <c r="K3" s="209"/>
      <c r="N3" s="2"/>
      <c r="P3" s="32"/>
      <c r="T3" s="29"/>
    </row>
    <row r="4" spans="1:38" ht="28.5" customHeight="1" thickBot="1" x14ac:dyDescent="0.3">
      <c r="B4" s="32"/>
      <c r="C4" s="210" t="s">
        <v>59</v>
      </c>
      <c r="D4" s="210"/>
      <c r="E4" s="210"/>
      <c r="F4" s="210"/>
      <c r="G4" s="210"/>
      <c r="H4" s="210"/>
      <c r="I4" s="210"/>
      <c r="J4" s="210"/>
      <c r="K4" s="210"/>
      <c r="L4" s="8"/>
      <c r="M4" s="8"/>
      <c r="N4" s="2"/>
      <c r="O4" s="34"/>
      <c r="P4" s="2"/>
      <c r="Q4" s="34"/>
      <c r="R4" s="34"/>
      <c r="S4" s="34"/>
      <c r="T4" s="29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1:38" ht="43.5" customHeight="1" thickBot="1" x14ac:dyDescent="0.3">
      <c r="B5" s="32"/>
      <c r="C5" s="125" t="s">
        <v>6</v>
      </c>
      <c r="D5" s="126" t="s">
        <v>54</v>
      </c>
      <c r="E5" s="127" t="s">
        <v>55</v>
      </c>
      <c r="F5" s="16"/>
      <c r="G5" s="17"/>
      <c r="H5" s="13"/>
      <c r="I5" s="24"/>
      <c r="J5" s="13"/>
      <c r="K5" s="9"/>
      <c r="L5" s="8"/>
      <c r="M5" s="225" t="s">
        <v>45</v>
      </c>
      <c r="N5" s="226"/>
      <c r="O5" s="226"/>
      <c r="P5" s="226"/>
      <c r="Q5" s="226"/>
      <c r="R5" s="227"/>
      <c r="S5" s="34"/>
      <c r="T5" s="29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8" ht="12.75" customHeight="1" x14ac:dyDescent="0.25">
      <c r="B6" s="32"/>
      <c r="C6" s="128">
        <v>1</v>
      </c>
      <c r="D6" s="129">
        <f>Inicio!P$4</f>
        <v>4</v>
      </c>
      <c r="E6" s="129">
        <f>IF(VALUE(LEFT(Inicio!P1,2))&lt;40,50+VALUE(Inicio!P$4),LEFT(Inicio!P$1,2))</f>
        <v>54</v>
      </c>
      <c r="F6" s="142"/>
      <c r="G6" s="143" t="s">
        <v>65</v>
      </c>
      <c r="H6" s="13"/>
      <c r="I6" s="24"/>
      <c r="J6" s="13"/>
      <c r="K6" s="9"/>
      <c r="L6" s="8"/>
      <c r="M6" s="228"/>
      <c r="N6" s="229"/>
      <c r="O6" s="229"/>
      <c r="P6" s="229"/>
      <c r="Q6" s="229"/>
      <c r="R6" s="230"/>
      <c r="S6" s="34"/>
      <c r="T6" s="29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8" ht="12.75" customHeight="1" x14ac:dyDescent="0.25">
      <c r="B7" s="32"/>
      <c r="C7" s="128">
        <v>2</v>
      </c>
      <c r="D7" s="129">
        <f>D6+1</f>
        <v>5</v>
      </c>
      <c r="E7" s="129">
        <f>45+Inicio!P4</f>
        <v>49</v>
      </c>
      <c r="F7" s="16"/>
      <c r="G7" s="169"/>
      <c r="H7" s="170"/>
      <c r="I7" s="171"/>
      <c r="J7" s="170"/>
      <c r="K7" s="9"/>
      <c r="L7" s="8"/>
      <c r="M7" s="228"/>
      <c r="N7" s="229"/>
      <c r="O7" s="229"/>
      <c r="P7" s="229"/>
      <c r="Q7" s="229"/>
      <c r="R7" s="230"/>
      <c r="S7" s="34"/>
      <c r="T7" s="29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8" ht="12.75" customHeight="1" thickBot="1" x14ac:dyDescent="0.3">
      <c r="B8" s="32"/>
      <c r="C8" s="128">
        <v>3</v>
      </c>
      <c r="D8" s="129">
        <f t="shared" ref="D8:D20" si="0">D7+1</f>
        <v>6</v>
      </c>
      <c r="E8" s="129">
        <f>E6+Inicio!P4</f>
        <v>58</v>
      </c>
      <c r="F8" s="18"/>
      <c r="G8" s="172"/>
      <c r="H8" s="173"/>
      <c r="I8" s="174"/>
      <c r="J8" s="174"/>
      <c r="K8" s="9"/>
      <c r="L8" s="8"/>
      <c r="M8" s="231"/>
      <c r="N8" s="232"/>
      <c r="O8" s="232"/>
      <c r="P8" s="232"/>
      <c r="Q8" s="232"/>
      <c r="R8" s="233"/>
      <c r="S8" s="34"/>
      <c r="T8" s="29"/>
      <c r="U8" s="35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spans="1:38" ht="12.75" customHeight="1" x14ac:dyDescent="0.25">
      <c r="B9" s="32"/>
      <c r="C9" s="128">
        <v>4</v>
      </c>
      <c r="D9" s="129">
        <f t="shared" si="0"/>
        <v>7</v>
      </c>
      <c r="E9" s="129">
        <f>E8+10</f>
        <v>68</v>
      </c>
      <c r="F9" s="21"/>
      <c r="G9" s="175"/>
      <c r="H9" s="173"/>
      <c r="I9" s="176"/>
      <c r="J9" s="173"/>
      <c r="M9" s="34"/>
      <c r="N9" s="2"/>
      <c r="O9" s="34"/>
      <c r="P9" s="34"/>
      <c r="Q9" s="34"/>
      <c r="R9" s="34"/>
      <c r="S9" s="34"/>
      <c r="T9" s="29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spans="1:38" ht="12.75" customHeight="1" x14ac:dyDescent="0.25">
      <c r="B10" s="32"/>
      <c r="C10" s="128">
        <v>5</v>
      </c>
      <c r="D10" s="129">
        <f t="shared" si="0"/>
        <v>8</v>
      </c>
      <c r="E10" s="129">
        <f>E9+9</f>
        <v>77</v>
      </c>
      <c r="F10" s="9"/>
      <c r="G10" s="173"/>
      <c r="H10" s="173"/>
      <c r="I10" s="173"/>
      <c r="J10" s="173"/>
      <c r="M10" s="30"/>
      <c r="N10" s="2"/>
      <c r="O10" s="30"/>
      <c r="P10" s="30"/>
      <c r="Q10" s="30"/>
      <c r="R10" s="30"/>
      <c r="S10" s="34"/>
      <c r="T10" s="29"/>
      <c r="U10" s="30"/>
      <c r="V10" s="30"/>
    </row>
    <row r="11" spans="1:38" ht="12.75" customHeight="1" x14ac:dyDescent="0.25">
      <c r="B11" s="32"/>
      <c r="C11" s="128">
        <v>6</v>
      </c>
      <c r="D11" s="129">
        <f t="shared" si="0"/>
        <v>9</v>
      </c>
      <c r="E11" s="129">
        <f>E10+2</f>
        <v>79</v>
      </c>
      <c r="F11" s="9"/>
      <c r="G11" s="173"/>
      <c r="H11" s="177"/>
      <c r="I11" s="173"/>
      <c r="J11" s="173"/>
      <c r="M11" s="30"/>
      <c r="N11" s="2"/>
      <c r="O11" s="30"/>
      <c r="P11" s="30"/>
      <c r="Q11" s="30"/>
      <c r="R11" s="30"/>
      <c r="S11" s="30"/>
      <c r="T11" s="29"/>
      <c r="U11" s="30"/>
      <c r="V11" s="30"/>
    </row>
    <row r="12" spans="1:38" ht="12.75" customHeight="1" x14ac:dyDescent="0.25">
      <c r="B12" s="32"/>
      <c r="C12" s="128">
        <v>7</v>
      </c>
      <c r="D12" s="129">
        <f t="shared" si="0"/>
        <v>10</v>
      </c>
      <c r="E12" s="129">
        <f>E11+2</f>
        <v>81</v>
      </c>
      <c r="F12" s="24"/>
      <c r="G12" s="244"/>
      <c r="H12" s="178"/>
      <c r="I12" s="179"/>
      <c r="J12" s="173"/>
      <c r="M12" s="30"/>
      <c r="N12" s="2"/>
      <c r="O12" s="30"/>
      <c r="P12" s="30"/>
      <c r="Q12" s="30"/>
      <c r="R12" s="30"/>
      <c r="S12" s="30"/>
      <c r="T12" s="29"/>
      <c r="U12" s="30"/>
      <c r="V12" s="30"/>
    </row>
    <row r="13" spans="1:38" ht="12.75" customHeight="1" x14ac:dyDescent="0.25">
      <c r="B13" s="32"/>
      <c r="C13" s="128">
        <v>8</v>
      </c>
      <c r="D13" s="129">
        <f t="shared" si="0"/>
        <v>11</v>
      </c>
      <c r="E13" s="129">
        <f>E12+3</f>
        <v>84</v>
      </c>
      <c r="F13" s="26"/>
      <c r="G13" s="244"/>
      <c r="H13" s="173"/>
      <c r="I13" s="179"/>
      <c r="J13" s="173"/>
      <c r="N13" s="2"/>
      <c r="P13" s="32"/>
      <c r="T13" s="29"/>
    </row>
    <row r="14" spans="1:38" ht="12.75" customHeight="1" x14ac:dyDescent="0.25">
      <c r="B14" s="32"/>
      <c r="C14" s="128">
        <v>9</v>
      </c>
      <c r="D14" s="129">
        <f t="shared" si="0"/>
        <v>12</v>
      </c>
      <c r="E14" s="129">
        <f>E13+7</f>
        <v>91</v>
      </c>
      <c r="F14" s="9"/>
      <c r="G14" s="173"/>
      <c r="H14" s="173"/>
      <c r="I14" s="173"/>
      <c r="J14" s="173"/>
      <c r="N14" s="2"/>
      <c r="P14" s="32"/>
      <c r="T14" s="29"/>
    </row>
    <row r="15" spans="1:38" s="5" customFormat="1" ht="12.75" customHeight="1" x14ac:dyDescent="0.25">
      <c r="A15" s="37"/>
      <c r="C15" s="128">
        <v>10</v>
      </c>
      <c r="D15" s="129">
        <f t="shared" si="0"/>
        <v>13</v>
      </c>
      <c r="E15" s="129">
        <f>E20-6</f>
        <v>88</v>
      </c>
      <c r="F15" s="27"/>
      <c r="G15" s="245"/>
      <c r="H15" s="246"/>
      <c r="I15" s="177"/>
      <c r="J15" s="180"/>
      <c r="T15" s="29"/>
    </row>
    <row r="16" spans="1:38" ht="12.75" customHeight="1" x14ac:dyDescent="0.25">
      <c r="B16" s="32"/>
      <c r="C16" s="128">
        <v>11</v>
      </c>
      <c r="D16" s="129">
        <f t="shared" si="0"/>
        <v>14</v>
      </c>
      <c r="E16" s="129">
        <f>E20-1</f>
        <v>93</v>
      </c>
      <c r="F16" s="26"/>
      <c r="G16" s="245"/>
      <c r="H16" s="246"/>
      <c r="I16" s="180"/>
      <c r="J16" s="173"/>
      <c r="N16" s="2"/>
      <c r="O16" s="2"/>
      <c r="P16" s="32"/>
      <c r="T16" s="29"/>
    </row>
    <row r="17" spans="1:20" ht="15" x14ac:dyDescent="0.25">
      <c r="B17" s="32"/>
      <c r="C17" s="128">
        <v>12</v>
      </c>
      <c r="D17" s="129">
        <f t="shared" si="0"/>
        <v>15</v>
      </c>
      <c r="E17" s="129">
        <f>E20-1</f>
        <v>93</v>
      </c>
      <c r="F17" s="26"/>
      <c r="G17" s="180"/>
      <c r="H17" s="170"/>
      <c r="I17" s="180"/>
      <c r="J17" s="173"/>
      <c r="N17" s="2"/>
      <c r="O17" s="2"/>
      <c r="P17" s="32"/>
      <c r="T17" s="29"/>
    </row>
    <row r="18" spans="1:20" s="5" customFormat="1" ht="15" x14ac:dyDescent="0.25">
      <c r="A18" s="37"/>
      <c r="C18" s="128">
        <v>13</v>
      </c>
      <c r="D18" s="129">
        <f t="shared" si="0"/>
        <v>16</v>
      </c>
      <c r="E18" s="129">
        <f>MOD(E20+4,100)</f>
        <v>98</v>
      </c>
      <c r="F18" s="10"/>
      <c r="G18" s="180"/>
      <c r="H18" s="180"/>
      <c r="I18" s="180"/>
      <c r="J18" s="180"/>
      <c r="T18" s="29"/>
    </row>
    <row r="19" spans="1:20" ht="15" x14ac:dyDescent="0.25">
      <c r="B19" s="32"/>
      <c r="C19" s="128">
        <v>14</v>
      </c>
      <c r="D19" s="129">
        <f t="shared" si="0"/>
        <v>17</v>
      </c>
      <c r="E19" s="129">
        <f>IF(MOD(E20+2,100)&lt;100,MOD(E20+2,100+1),100-(MOD(E20+2,100)))</f>
        <v>96</v>
      </c>
      <c r="F19" s="9"/>
      <c r="G19" s="9"/>
      <c r="H19" s="9"/>
      <c r="I19" s="9"/>
      <c r="J19" s="9"/>
      <c r="L19" s="2"/>
      <c r="N19" s="2"/>
      <c r="P19" s="32"/>
      <c r="T19" s="29"/>
    </row>
    <row r="20" spans="1:20" ht="12.75" customHeight="1" thickBot="1" x14ac:dyDescent="0.3">
      <c r="B20" s="32"/>
      <c r="C20" s="144">
        <v>15</v>
      </c>
      <c r="D20" s="145">
        <f t="shared" si="0"/>
        <v>18</v>
      </c>
      <c r="E20" s="145">
        <f>100-Inicio!P4-2</f>
        <v>94</v>
      </c>
      <c r="F20" s="13"/>
      <c r="G20" s="9"/>
      <c r="H20" s="14"/>
      <c r="I20" s="23"/>
      <c r="J20" s="9"/>
      <c r="N20" s="2"/>
      <c r="P20" s="32"/>
      <c r="T20" s="29"/>
    </row>
    <row r="21" spans="1:20" ht="12" customHeight="1" thickTop="1" thickBot="1" x14ac:dyDescent="0.3">
      <c r="B21" s="32"/>
      <c r="C21" s="49" t="s">
        <v>7</v>
      </c>
      <c r="D21" s="48"/>
      <c r="E21" s="48"/>
      <c r="F21" s="9"/>
      <c r="G21" s="9"/>
      <c r="H21" s="9"/>
      <c r="I21" s="9"/>
      <c r="J21" s="9"/>
      <c r="P21" s="32"/>
      <c r="T21" s="29"/>
    </row>
    <row r="22" spans="1:20" s="39" customFormat="1" ht="15" customHeight="1" thickBot="1" x14ac:dyDescent="0.3">
      <c r="A22" s="38"/>
      <c r="C22" s="32"/>
      <c r="D22" s="32"/>
      <c r="E22" s="32"/>
      <c r="F22" s="140" t="s">
        <v>47</v>
      </c>
      <c r="G22" s="23"/>
      <c r="H22" s="40"/>
      <c r="I22" s="151" t="s">
        <v>61</v>
      </c>
      <c r="M22" s="152"/>
      <c r="N22" s="152" t="s">
        <v>60</v>
      </c>
      <c r="O22" s="255"/>
      <c r="P22" s="256"/>
      <c r="T22" s="29"/>
    </row>
    <row r="23" spans="1:20" ht="15" customHeight="1" x14ac:dyDescent="0.25">
      <c r="B23" s="32"/>
      <c r="F23" s="249" t="s">
        <v>49</v>
      </c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1"/>
      <c r="T23" s="29"/>
    </row>
    <row r="24" spans="1:20" ht="15.75" thickBot="1" x14ac:dyDescent="0.3">
      <c r="B24" s="32"/>
      <c r="F24" s="252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4"/>
      <c r="T24" s="29"/>
    </row>
    <row r="25" spans="1:20" ht="15.75" thickBot="1" x14ac:dyDescent="0.3">
      <c r="B25" s="32"/>
      <c r="F25" s="132"/>
      <c r="G25" s="133"/>
      <c r="N25" s="2"/>
      <c r="P25" s="32"/>
      <c r="T25" s="29"/>
    </row>
    <row r="26" spans="1:20" ht="15.75" thickBot="1" x14ac:dyDescent="0.3">
      <c r="B26" s="32"/>
      <c r="F26" s="7" t="s">
        <v>48</v>
      </c>
      <c r="I26" s="153" t="s">
        <v>62</v>
      </c>
      <c r="N26" s="154" t="str">
        <f>N22</f>
        <v>Obtenha o valor com o comando do Excel</v>
      </c>
      <c r="O26" s="247"/>
      <c r="P26" s="248"/>
      <c r="T26" s="29"/>
    </row>
    <row r="27" spans="1:20" ht="15" x14ac:dyDescent="0.25">
      <c r="B27" s="32"/>
      <c r="F27" s="217" t="s">
        <v>50</v>
      </c>
      <c r="G27" s="218"/>
      <c r="H27" s="218"/>
      <c r="I27" s="218"/>
      <c r="J27" s="218"/>
      <c r="K27" s="218"/>
      <c r="L27" s="218"/>
      <c r="M27" s="218"/>
      <c r="N27" s="218"/>
      <c r="O27" s="219"/>
      <c r="P27" s="150"/>
      <c r="Q27" s="150"/>
      <c r="R27" s="150"/>
      <c r="T27" s="29"/>
    </row>
    <row r="28" spans="1:20" ht="15.75" thickBot="1" x14ac:dyDescent="0.3">
      <c r="B28" s="32"/>
      <c r="F28" s="220"/>
      <c r="G28" s="221"/>
      <c r="H28" s="221"/>
      <c r="I28" s="221"/>
      <c r="J28" s="221"/>
      <c r="K28" s="221"/>
      <c r="L28" s="221"/>
      <c r="M28" s="221"/>
      <c r="N28" s="221"/>
      <c r="O28" s="222"/>
      <c r="P28" s="150"/>
      <c r="Q28" s="150"/>
      <c r="R28" s="150"/>
      <c r="T28" s="29"/>
    </row>
    <row r="29" spans="1:20" ht="15" x14ac:dyDescent="0.25">
      <c r="B29" s="32"/>
      <c r="N29" s="2"/>
      <c r="P29" s="150"/>
      <c r="Q29" s="150"/>
      <c r="R29" s="150"/>
      <c r="T29" s="29"/>
    </row>
    <row r="30" spans="1:20" ht="15" x14ac:dyDescent="0.25">
      <c r="B30" s="32"/>
      <c r="N30" s="2"/>
      <c r="P30" s="32"/>
      <c r="T30" s="29"/>
    </row>
    <row r="31" spans="1:20" ht="15" x14ac:dyDescent="0.25">
      <c r="B31" s="32"/>
      <c r="N31" s="2"/>
      <c r="P31" s="32"/>
      <c r="T31" s="29"/>
    </row>
    <row r="32" spans="1:20" ht="15" x14ac:dyDescent="0.25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Q32" s="31"/>
      <c r="R32" s="31"/>
      <c r="S32" s="31"/>
      <c r="T32" s="29"/>
    </row>
    <row r="33" spans="1:16" s="32" customFormat="1" ht="15" x14ac:dyDescent="0.25">
      <c r="N33" s="2"/>
    </row>
    <row r="34" spans="1:16" ht="15" x14ac:dyDescent="0.25">
      <c r="A34" s="32"/>
      <c r="B34" s="32"/>
      <c r="I34" s="8"/>
      <c r="J34" s="8"/>
      <c r="N34" s="2"/>
      <c r="P34" s="32"/>
    </row>
    <row r="35" spans="1:16" ht="15" x14ac:dyDescent="0.25">
      <c r="A35" s="32"/>
      <c r="B35" s="32"/>
      <c r="I35" s="4"/>
      <c r="J35" s="28"/>
      <c r="N35" s="2"/>
      <c r="P35" s="32"/>
    </row>
    <row r="36" spans="1:16" ht="15" x14ac:dyDescent="0.25">
      <c r="A36" s="32"/>
      <c r="B36" s="32"/>
      <c r="I36" s="8"/>
      <c r="J36" s="8"/>
      <c r="N36" s="2"/>
      <c r="P36" s="32"/>
    </row>
    <row r="37" spans="1:16" s="32" customFormat="1" ht="15" x14ac:dyDescent="0.25">
      <c r="N37" s="2"/>
    </row>
    <row r="38" spans="1:16" s="32" customFormat="1" ht="15" x14ac:dyDescent="0.25">
      <c r="N38" s="2"/>
    </row>
    <row r="39" spans="1:16" s="32" customFormat="1" ht="15" x14ac:dyDescent="0.25">
      <c r="N39" s="2"/>
    </row>
    <row r="40" spans="1:16" s="32" customFormat="1" ht="15" x14ac:dyDescent="0.25">
      <c r="N40" s="2"/>
    </row>
    <row r="41" spans="1:16" s="32" customFormat="1" ht="15" x14ac:dyDescent="0.25">
      <c r="N41" s="2"/>
    </row>
    <row r="42" spans="1:16" s="32" customFormat="1" ht="15" x14ac:dyDescent="0.25">
      <c r="N42" s="2"/>
    </row>
    <row r="43" spans="1:16" s="32" customFormat="1" ht="15" x14ac:dyDescent="0.25">
      <c r="N43" s="2"/>
    </row>
    <row r="44" spans="1:16" s="32" customFormat="1" ht="15" x14ac:dyDescent="0.25">
      <c r="N44" s="2"/>
    </row>
    <row r="45" spans="1:16" s="32" customFormat="1" ht="15" x14ac:dyDescent="0.25">
      <c r="N45" s="2"/>
    </row>
    <row r="46" spans="1:16" s="32" customFormat="1" ht="15" x14ac:dyDescent="0.25">
      <c r="N46" s="2"/>
    </row>
    <row r="47" spans="1:16" s="32" customFormat="1" ht="15" x14ac:dyDescent="0.25">
      <c r="N47" s="2"/>
    </row>
    <row r="48" spans="1:16" s="32" customFormat="1" ht="15" x14ac:dyDescent="0.25">
      <c r="N48" s="2"/>
    </row>
    <row r="49" spans="14:14" s="32" customFormat="1" ht="15" x14ac:dyDescent="0.25">
      <c r="N49" s="2"/>
    </row>
    <row r="50" spans="14:14" s="32" customFormat="1" ht="15" x14ac:dyDescent="0.25">
      <c r="N50" s="2"/>
    </row>
    <row r="51" spans="14:14" s="32" customFormat="1" ht="15" x14ac:dyDescent="0.25">
      <c r="N51" s="2"/>
    </row>
    <row r="52" spans="14:14" s="32" customFormat="1" ht="15" x14ac:dyDescent="0.25">
      <c r="N52" s="2"/>
    </row>
    <row r="53" spans="14:14" s="32" customFormat="1" ht="15" x14ac:dyDescent="0.25">
      <c r="N53" s="2"/>
    </row>
    <row r="54" spans="14:14" s="32" customFormat="1" ht="15" x14ac:dyDescent="0.25">
      <c r="N54" s="2"/>
    </row>
    <row r="55" spans="14:14" s="32" customFormat="1" ht="15" x14ac:dyDescent="0.25">
      <c r="N55" s="2"/>
    </row>
    <row r="56" spans="14:14" s="32" customFormat="1" ht="15" x14ac:dyDescent="0.25">
      <c r="N56" s="2"/>
    </row>
    <row r="57" spans="14:14" s="32" customFormat="1" ht="15" x14ac:dyDescent="0.25">
      <c r="N57" s="2"/>
    </row>
    <row r="58" spans="14:14" s="32" customFormat="1" ht="15" x14ac:dyDescent="0.25">
      <c r="N58" s="2"/>
    </row>
    <row r="59" spans="14:14" s="32" customFormat="1" ht="15" x14ac:dyDescent="0.25">
      <c r="N59" s="2"/>
    </row>
    <row r="60" spans="14:14" s="32" customFormat="1" ht="15" x14ac:dyDescent="0.25">
      <c r="N60" s="2"/>
    </row>
    <row r="61" spans="14:14" s="32" customFormat="1" ht="15" x14ac:dyDescent="0.25">
      <c r="N61" s="2"/>
    </row>
    <row r="62" spans="14:14" s="32" customFormat="1" ht="15" x14ac:dyDescent="0.25">
      <c r="N62" s="2"/>
    </row>
    <row r="63" spans="14:14" s="32" customFormat="1" ht="15" x14ac:dyDescent="0.25">
      <c r="N63" s="2"/>
    </row>
    <row r="64" spans="14:14" s="32" customFormat="1" ht="15" x14ac:dyDescent="0.25">
      <c r="N64" s="2"/>
    </row>
    <row r="65" spans="14:14" s="32" customFormat="1" ht="15" x14ac:dyDescent="0.25">
      <c r="N65" s="2"/>
    </row>
    <row r="66" spans="14:14" s="32" customFormat="1" ht="15" x14ac:dyDescent="0.25">
      <c r="N66" s="2"/>
    </row>
    <row r="67" spans="14:14" s="32" customFormat="1" ht="15" x14ac:dyDescent="0.25">
      <c r="N67" s="2"/>
    </row>
    <row r="68" spans="14:14" s="32" customFormat="1" ht="15" x14ac:dyDescent="0.25">
      <c r="N68" s="2"/>
    </row>
    <row r="69" spans="14:14" s="32" customFormat="1" ht="15" x14ac:dyDescent="0.25">
      <c r="N69" s="2"/>
    </row>
    <row r="70" spans="14:14" s="32" customFormat="1" ht="15" x14ac:dyDescent="0.25">
      <c r="N70" s="2"/>
    </row>
    <row r="71" spans="14:14" s="32" customFormat="1" ht="15" x14ac:dyDescent="0.25">
      <c r="N71" s="2"/>
    </row>
    <row r="72" spans="14:14" s="32" customFormat="1" ht="15" x14ac:dyDescent="0.25">
      <c r="N72" s="2"/>
    </row>
    <row r="73" spans="14:14" s="32" customFormat="1" ht="15" x14ac:dyDescent="0.25">
      <c r="N73" s="2"/>
    </row>
    <row r="74" spans="14:14" s="32" customFormat="1" ht="15" x14ac:dyDescent="0.25">
      <c r="N74" s="2"/>
    </row>
    <row r="75" spans="14:14" s="32" customFormat="1" ht="15" x14ac:dyDescent="0.25">
      <c r="N75" s="2"/>
    </row>
    <row r="76" spans="14:14" s="32" customFormat="1" ht="15" x14ac:dyDescent="0.25">
      <c r="N76" s="2"/>
    </row>
    <row r="77" spans="14:14" s="32" customFormat="1" ht="15" x14ac:dyDescent="0.25">
      <c r="N77" s="2"/>
    </row>
    <row r="78" spans="14:14" s="32" customFormat="1" ht="15" x14ac:dyDescent="0.25">
      <c r="N78" s="2"/>
    </row>
    <row r="79" spans="14:14" s="32" customFormat="1" ht="15" x14ac:dyDescent="0.25">
      <c r="N79" s="2"/>
    </row>
    <row r="80" spans="14:14" s="32" customFormat="1" ht="15" x14ac:dyDescent="0.25">
      <c r="N80" s="2"/>
    </row>
    <row r="81" spans="14:14" s="32" customFormat="1" ht="15" x14ac:dyDescent="0.25">
      <c r="N81" s="2"/>
    </row>
    <row r="82" spans="14:14" s="32" customFormat="1" ht="15" x14ac:dyDescent="0.25">
      <c r="N82" s="2"/>
    </row>
    <row r="83" spans="14:14" s="32" customFormat="1" ht="15" x14ac:dyDescent="0.25">
      <c r="N83" s="2"/>
    </row>
    <row r="84" spans="14:14" s="32" customFormat="1" ht="15" x14ac:dyDescent="0.25">
      <c r="N84" s="2"/>
    </row>
    <row r="85" spans="14:14" s="32" customFormat="1" ht="15" x14ac:dyDescent="0.25">
      <c r="N85" s="2"/>
    </row>
    <row r="86" spans="14:14" s="32" customFormat="1" ht="15" x14ac:dyDescent="0.25">
      <c r="N86" s="2"/>
    </row>
    <row r="87" spans="14:14" s="32" customFormat="1" ht="15" x14ac:dyDescent="0.25">
      <c r="N87" s="2"/>
    </row>
    <row r="88" spans="14:14" s="32" customFormat="1" ht="15" x14ac:dyDescent="0.25">
      <c r="N88" s="2"/>
    </row>
    <row r="89" spans="14:14" s="32" customFormat="1" ht="15" x14ac:dyDescent="0.25">
      <c r="N89" s="2"/>
    </row>
    <row r="90" spans="14:14" s="32" customFormat="1" ht="15" x14ac:dyDescent="0.25">
      <c r="N90" s="2"/>
    </row>
    <row r="91" spans="14:14" s="32" customFormat="1" ht="15" x14ac:dyDescent="0.25">
      <c r="N91" s="2"/>
    </row>
    <row r="92" spans="14:14" s="32" customFormat="1" ht="15" x14ac:dyDescent="0.25">
      <c r="N92" s="2"/>
    </row>
    <row r="93" spans="14:14" s="32" customFormat="1" ht="15" x14ac:dyDescent="0.25">
      <c r="N93" s="2"/>
    </row>
    <row r="94" spans="14:14" s="32" customFormat="1" ht="15" x14ac:dyDescent="0.25">
      <c r="N94" s="2"/>
    </row>
    <row r="95" spans="14:14" s="32" customFormat="1" ht="15" x14ac:dyDescent="0.25">
      <c r="N95" s="2"/>
    </row>
    <row r="96" spans="14:14" s="32" customFormat="1" ht="15" x14ac:dyDescent="0.25">
      <c r="N96" s="2"/>
    </row>
    <row r="97" spans="14:14" s="32" customFormat="1" ht="15" x14ac:dyDescent="0.25">
      <c r="N97" s="2"/>
    </row>
    <row r="98" spans="14:14" s="32" customFormat="1" ht="15" x14ac:dyDescent="0.25">
      <c r="N98" s="2"/>
    </row>
    <row r="99" spans="14:14" s="32" customFormat="1" ht="15" x14ac:dyDescent="0.25">
      <c r="N99" s="2"/>
    </row>
    <row r="100" spans="14:14" s="32" customFormat="1" ht="15" x14ac:dyDescent="0.25">
      <c r="N100" s="2"/>
    </row>
    <row r="101" spans="14:14" s="32" customFormat="1" ht="15" x14ac:dyDescent="0.25">
      <c r="N101" s="2"/>
    </row>
    <row r="102" spans="14:14" s="32" customFormat="1" ht="15" x14ac:dyDescent="0.25">
      <c r="N102" s="2"/>
    </row>
    <row r="103" spans="14:14" s="32" customFormat="1" ht="15" x14ac:dyDescent="0.25">
      <c r="N103" s="2"/>
    </row>
    <row r="104" spans="14:14" s="32" customFormat="1" ht="15" x14ac:dyDescent="0.25">
      <c r="N104" s="2"/>
    </row>
    <row r="105" spans="14:14" s="32" customFormat="1" ht="15" x14ac:dyDescent="0.25">
      <c r="N105" s="2"/>
    </row>
    <row r="106" spans="14:14" s="32" customFormat="1" ht="15" x14ac:dyDescent="0.25">
      <c r="N106" s="2"/>
    </row>
    <row r="107" spans="14:14" s="32" customFormat="1" ht="15" x14ac:dyDescent="0.25">
      <c r="N107" s="2"/>
    </row>
    <row r="108" spans="14:14" s="32" customFormat="1" ht="15" x14ac:dyDescent="0.25">
      <c r="N108" s="2"/>
    </row>
    <row r="109" spans="14:14" s="32" customFormat="1" ht="15" x14ac:dyDescent="0.25">
      <c r="N109" s="2"/>
    </row>
    <row r="110" spans="14:14" s="32" customFormat="1" ht="15" x14ac:dyDescent="0.25">
      <c r="N110" s="2"/>
    </row>
    <row r="111" spans="14:14" s="32" customFormat="1" ht="15" x14ac:dyDescent="0.25">
      <c r="N111" s="2"/>
    </row>
    <row r="112" spans="14:14" s="32" customFormat="1" ht="15" x14ac:dyDescent="0.25">
      <c r="N112" s="2"/>
    </row>
    <row r="113" spans="14:14" s="32" customFormat="1" ht="15" x14ac:dyDescent="0.25">
      <c r="N113" s="2"/>
    </row>
    <row r="114" spans="14:14" s="32" customFormat="1" ht="15" x14ac:dyDescent="0.25">
      <c r="N114" s="2"/>
    </row>
    <row r="115" spans="14:14" s="32" customFormat="1" ht="15" x14ac:dyDescent="0.25">
      <c r="N115" s="2"/>
    </row>
    <row r="116" spans="14:14" s="32" customFormat="1" ht="15" x14ac:dyDescent="0.25">
      <c r="N116" s="2"/>
    </row>
    <row r="117" spans="14:14" s="32" customFormat="1" ht="15" x14ac:dyDescent="0.25">
      <c r="N117" s="2"/>
    </row>
    <row r="118" spans="14:14" s="32" customFormat="1" ht="15" x14ac:dyDescent="0.25">
      <c r="N118" s="2"/>
    </row>
    <row r="119" spans="14:14" s="32" customFormat="1" ht="15" x14ac:dyDescent="0.25">
      <c r="N119" s="2"/>
    </row>
    <row r="120" spans="14:14" s="32" customFormat="1" ht="15" x14ac:dyDescent="0.25">
      <c r="N120" s="2"/>
    </row>
    <row r="121" spans="14:14" s="32" customFormat="1" ht="15" x14ac:dyDescent="0.25">
      <c r="N121" s="2"/>
    </row>
    <row r="122" spans="14:14" s="32" customFormat="1" ht="15" x14ac:dyDescent="0.25">
      <c r="N122" s="2"/>
    </row>
    <row r="123" spans="14:14" s="32" customFormat="1" ht="15" x14ac:dyDescent="0.25">
      <c r="N123" s="2"/>
    </row>
    <row r="124" spans="14:14" s="32" customFormat="1" ht="15" x14ac:dyDescent="0.25">
      <c r="N124" s="2"/>
    </row>
    <row r="125" spans="14:14" s="32" customFormat="1" ht="15" x14ac:dyDescent="0.25">
      <c r="N125" s="2"/>
    </row>
    <row r="126" spans="14:14" s="32" customFormat="1" ht="15" x14ac:dyDescent="0.25">
      <c r="N126" s="2"/>
    </row>
    <row r="127" spans="14:14" s="32" customFormat="1" ht="15" x14ac:dyDescent="0.25">
      <c r="N127" s="2"/>
    </row>
    <row r="128" spans="14:14" s="32" customFormat="1" ht="15" x14ac:dyDescent="0.25">
      <c r="N128" s="2"/>
    </row>
    <row r="129" spans="14:14" s="32" customFormat="1" ht="15" x14ac:dyDescent="0.25">
      <c r="N129" s="2"/>
    </row>
    <row r="130" spans="14:14" s="32" customFormat="1" ht="15" x14ac:dyDescent="0.25">
      <c r="N130" s="2"/>
    </row>
    <row r="131" spans="14:14" s="32" customFormat="1" ht="15" x14ac:dyDescent="0.25">
      <c r="N131" s="2"/>
    </row>
    <row r="132" spans="14:14" s="32" customFormat="1" ht="15" x14ac:dyDescent="0.25">
      <c r="N132" s="2"/>
    </row>
    <row r="133" spans="14:14" s="32" customFormat="1" ht="15" x14ac:dyDescent="0.25">
      <c r="N133" s="2"/>
    </row>
    <row r="134" spans="14:14" s="32" customFormat="1" ht="15" x14ac:dyDescent="0.25">
      <c r="N134" s="2"/>
    </row>
    <row r="135" spans="14:14" s="32" customFormat="1" ht="15" x14ac:dyDescent="0.25">
      <c r="N135" s="2"/>
    </row>
    <row r="136" spans="14:14" s="32" customFormat="1" ht="15" x14ac:dyDescent="0.25">
      <c r="N136" s="2"/>
    </row>
    <row r="137" spans="14:14" s="32" customFormat="1" ht="15" x14ac:dyDescent="0.25">
      <c r="N137" s="2"/>
    </row>
    <row r="138" spans="14:14" s="32" customFormat="1" ht="15" x14ac:dyDescent="0.25">
      <c r="N138" s="2"/>
    </row>
    <row r="139" spans="14:14" s="32" customFormat="1" ht="15" x14ac:dyDescent="0.25">
      <c r="N139" s="2"/>
    </row>
    <row r="140" spans="14:14" s="32" customFormat="1" ht="15" x14ac:dyDescent="0.25">
      <c r="N140" s="2"/>
    </row>
    <row r="141" spans="14:14" s="32" customFormat="1" ht="15" x14ac:dyDescent="0.25">
      <c r="N141" s="2"/>
    </row>
    <row r="142" spans="14:14" s="32" customFormat="1" ht="15" x14ac:dyDescent="0.25">
      <c r="N142" s="2"/>
    </row>
    <row r="143" spans="14:14" s="32" customFormat="1" ht="15" x14ac:dyDescent="0.25">
      <c r="N143" s="2"/>
    </row>
    <row r="144" spans="14:14" s="32" customFormat="1" ht="15" x14ac:dyDescent="0.25">
      <c r="N144" s="2"/>
    </row>
    <row r="145" spans="1:16" ht="15" x14ac:dyDescent="0.25">
      <c r="A145" s="32"/>
      <c r="B145" s="32"/>
      <c r="N145" s="2"/>
      <c r="P145" s="32"/>
    </row>
    <row r="146" spans="1:16" ht="15" x14ac:dyDescent="0.25">
      <c r="A146" s="32"/>
      <c r="B146" s="32"/>
      <c r="N146" s="2"/>
      <c r="P146" s="32"/>
    </row>
    <row r="147" spans="1:16" ht="15" x14ac:dyDescent="0.25">
      <c r="A147" s="32"/>
      <c r="B147" s="32"/>
      <c r="N147" s="2"/>
      <c r="P147" s="32"/>
    </row>
    <row r="148" spans="1:16" ht="15" x14ac:dyDescent="0.25">
      <c r="A148" s="32"/>
      <c r="B148" s="32"/>
      <c r="N148" s="2"/>
      <c r="P148" s="32"/>
    </row>
    <row r="149" spans="1:16" ht="15" x14ac:dyDescent="0.25">
      <c r="A149" s="32"/>
      <c r="B149" s="32"/>
      <c r="N149" s="2"/>
      <c r="P149" s="32"/>
    </row>
    <row r="150" spans="1:16" ht="15" x14ac:dyDescent="0.25">
      <c r="A150" s="32"/>
      <c r="B150" s="32"/>
      <c r="N150" s="2"/>
      <c r="P150" s="32"/>
    </row>
    <row r="151" spans="1:16" ht="15" x14ac:dyDescent="0.25">
      <c r="N151" s="2"/>
      <c r="P151" s="32"/>
    </row>
    <row r="152" spans="1:16" ht="15" x14ac:dyDescent="0.25">
      <c r="N152" s="2"/>
      <c r="P152" s="32"/>
    </row>
    <row r="153" spans="1:16" ht="15" x14ac:dyDescent="0.25">
      <c r="N153" s="2"/>
      <c r="P153" s="32"/>
    </row>
    <row r="154" spans="1:16" ht="15" x14ac:dyDescent="0.25">
      <c r="N154" s="2"/>
      <c r="P154" s="32"/>
    </row>
    <row r="155" spans="1:16" ht="15" x14ac:dyDescent="0.25">
      <c r="N155" s="2"/>
      <c r="P155" s="32"/>
    </row>
    <row r="156" spans="1:16" ht="15" x14ac:dyDescent="0.25">
      <c r="N156" s="2"/>
      <c r="P156" s="32"/>
    </row>
    <row r="157" spans="1:16" ht="15" x14ac:dyDescent="0.25">
      <c r="N157" s="2"/>
      <c r="P157" s="32"/>
    </row>
    <row r="158" spans="1:16" ht="15" x14ac:dyDescent="0.25">
      <c r="N158" s="2"/>
      <c r="P158" s="32"/>
    </row>
    <row r="159" spans="1:16" ht="15" x14ac:dyDescent="0.25">
      <c r="N159" s="2"/>
      <c r="P159" s="32"/>
    </row>
    <row r="160" spans="1:16" ht="15" x14ac:dyDescent="0.25">
      <c r="N160" s="2"/>
      <c r="P160" s="32"/>
    </row>
    <row r="161" spans="14:16" ht="15" x14ac:dyDescent="0.25">
      <c r="N161" s="2"/>
      <c r="P161" s="32"/>
    </row>
    <row r="162" spans="14:16" ht="15" x14ac:dyDescent="0.25">
      <c r="N162" s="2"/>
      <c r="P162" s="32"/>
    </row>
    <row r="163" spans="14:16" ht="15" x14ac:dyDescent="0.25">
      <c r="N163" s="2"/>
      <c r="P163" s="32"/>
    </row>
    <row r="164" spans="14:16" ht="15" x14ac:dyDescent="0.25">
      <c r="N164" s="2"/>
      <c r="P164" s="32"/>
    </row>
    <row r="165" spans="14:16" ht="15" x14ac:dyDescent="0.25">
      <c r="N165" s="2"/>
      <c r="P165" s="32"/>
    </row>
    <row r="166" spans="14:16" ht="15" x14ac:dyDescent="0.25">
      <c r="N166" s="2"/>
      <c r="P166" s="32"/>
    </row>
    <row r="167" spans="14:16" ht="15" x14ac:dyDescent="0.25">
      <c r="N167" s="2"/>
      <c r="P167" s="32"/>
    </row>
    <row r="168" spans="14:16" ht="15" x14ac:dyDescent="0.25">
      <c r="N168" s="2"/>
      <c r="P168" s="32"/>
    </row>
    <row r="169" spans="14:16" ht="15" x14ac:dyDescent="0.25">
      <c r="N169" s="2"/>
      <c r="P169" s="32"/>
    </row>
    <row r="170" spans="14:16" ht="15" x14ac:dyDescent="0.25">
      <c r="N170" s="2"/>
      <c r="P170" s="32"/>
    </row>
    <row r="171" spans="14:16" ht="15" x14ac:dyDescent="0.25">
      <c r="N171" s="2"/>
      <c r="P171" s="32"/>
    </row>
    <row r="172" spans="14:16" ht="15" x14ac:dyDescent="0.25">
      <c r="N172" s="2"/>
      <c r="P172" s="32"/>
    </row>
    <row r="173" spans="14:16" ht="15" x14ac:dyDescent="0.25">
      <c r="N173" s="2"/>
      <c r="P173" s="32"/>
    </row>
    <row r="174" spans="14:16" ht="15" x14ac:dyDescent="0.25">
      <c r="N174" s="2"/>
      <c r="P174" s="32"/>
    </row>
    <row r="175" spans="14:16" ht="15" x14ac:dyDescent="0.25">
      <c r="N175" s="2"/>
      <c r="P175" s="32"/>
    </row>
    <row r="176" spans="14:16" ht="15" x14ac:dyDescent="0.25">
      <c r="N176" s="2"/>
      <c r="P176" s="32"/>
    </row>
    <row r="177" spans="14:16" ht="15" x14ac:dyDescent="0.25">
      <c r="N177" s="2"/>
      <c r="P177" s="32"/>
    </row>
    <row r="178" spans="14:16" ht="15" x14ac:dyDescent="0.25">
      <c r="N178" s="2"/>
      <c r="P178" s="32"/>
    </row>
    <row r="179" spans="14:16" ht="15" x14ac:dyDescent="0.25">
      <c r="N179" s="2"/>
      <c r="P179" s="32"/>
    </row>
    <row r="180" spans="14:16" ht="15" x14ac:dyDescent="0.25">
      <c r="N180" s="2"/>
      <c r="P180" s="32"/>
    </row>
    <row r="181" spans="14:16" ht="15" x14ac:dyDescent="0.25">
      <c r="N181" s="2"/>
      <c r="P181" s="32"/>
    </row>
    <row r="182" spans="14:16" ht="15" x14ac:dyDescent="0.25">
      <c r="N182" s="2"/>
      <c r="P182" s="32"/>
    </row>
    <row r="183" spans="14:16" ht="15" x14ac:dyDescent="0.25">
      <c r="N183" s="2"/>
      <c r="P183" s="32"/>
    </row>
    <row r="184" spans="14:16" ht="15" x14ac:dyDescent="0.25">
      <c r="N184" s="2"/>
      <c r="P184" s="32"/>
    </row>
    <row r="185" spans="14:16" ht="15" x14ac:dyDescent="0.25">
      <c r="N185" s="2"/>
      <c r="P185" s="32"/>
    </row>
    <row r="186" spans="14:16" ht="15" x14ac:dyDescent="0.25">
      <c r="N186" s="2"/>
      <c r="P186" s="32"/>
    </row>
    <row r="187" spans="14:16" ht="15" x14ac:dyDescent="0.25">
      <c r="N187" s="2"/>
      <c r="P187" s="32"/>
    </row>
    <row r="188" spans="14:16" ht="15" x14ac:dyDescent="0.25">
      <c r="N188" s="2"/>
      <c r="P188" s="32"/>
    </row>
    <row r="189" spans="14:16" ht="15" x14ac:dyDescent="0.25">
      <c r="N189" s="2"/>
      <c r="P189" s="32"/>
    </row>
    <row r="190" spans="14:16" ht="15" x14ac:dyDescent="0.25">
      <c r="N190" s="2"/>
      <c r="P190" s="32"/>
    </row>
    <row r="191" spans="14:16" ht="15" x14ac:dyDescent="0.25">
      <c r="N191" s="2"/>
      <c r="P191" s="32"/>
    </row>
    <row r="192" spans="14:16" ht="15" x14ac:dyDescent="0.25">
      <c r="N192" s="2"/>
      <c r="P192" s="32"/>
    </row>
    <row r="193" spans="14:16" ht="15" x14ac:dyDescent="0.25">
      <c r="N193" s="2"/>
      <c r="P193" s="32"/>
    </row>
    <row r="194" spans="14:16" ht="15" x14ac:dyDescent="0.25">
      <c r="N194" s="2"/>
      <c r="P194" s="32"/>
    </row>
    <row r="195" spans="14:16" ht="15" x14ac:dyDescent="0.25">
      <c r="N195" s="2"/>
      <c r="P195" s="32"/>
    </row>
    <row r="196" spans="14:16" ht="15" x14ac:dyDescent="0.25">
      <c r="N196" s="2"/>
      <c r="P196" s="32"/>
    </row>
    <row r="197" spans="14:16" ht="15" x14ac:dyDescent="0.25">
      <c r="N197" s="2"/>
      <c r="P197" s="32"/>
    </row>
    <row r="198" spans="14:16" ht="15" x14ac:dyDescent="0.25">
      <c r="N198" s="2"/>
      <c r="P198" s="32"/>
    </row>
    <row r="199" spans="14:16" ht="15" x14ac:dyDescent="0.25">
      <c r="N199" s="2"/>
      <c r="P199" s="32"/>
    </row>
    <row r="200" spans="14:16" ht="15" x14ac:dyDescent="0.25">
      <c r="N200" s="2"/>
      <c r="P200" s="32"/>
    </row>
    <row r="201" spans="14:16" ht="15" x14ac:dyDescent="0.25">
      <c r="N201" s="2"/>
      <c r="P201" s="32"/>
    </row>
    <row r="202" spans="14:16" ht="15" x14ac:dyDescent="0.25">
      <c r="N202" s="2"/>
      <c r="P202" s="32"/>
    </row>
    <row r="203" spans="14:16" ht="15" x14ac:dyDescent="0.25">
      <c r="N203" s="2"/>
      <c r="P203" s="32"/>
    </row>
    <row r="204" spans="14:16" ht="15" x14ac:dyDescent="0.25">
      <c r="N204" s="2"/>
      <c r="P204" s="32"/>
    </row>
    <row r="205" spans="14:16" ht="15" x14ac:dyDescent="0.25">
      <c r="N205" s="2"/>
      <c r="P205" s="32"/>
    </row>
    <row r="206" spans="14:16" ht="15" x14ac:dyDescent="0.25">
      <c r="N206" s="2"/>
      <c r="P206" s="32"/>
    </row>
    <row r="207" spans="14:16" ht="15" x14ac:dyDescent="0.25">
      <c r="N207" s="2"/>
      <c r="P207" s="32"/>
    </row>
    <row r="208" spans="14:16" ht="15" x14ac:dyDescent="0.25">
      <c r="N208" s="2"/>
      <c r="P208" s="32"/>
    </row>
    <row r="209" spans="14:16" ht="15" x14ac:dyDescent="0.25">
      <c r="N209" s="2"/>
      <c r="P209" s="32"/>
    </row>
    <row r="210" spans="14:16" ht="15" x14ac:dyDescent="0.25">
      <c r="N210" s="2"/>
      <c r="P210" s="32"/>
    </row>
    <row r="211" spans="14:16" ht="15" x14ac:dyDescent="0.25">
      <c r="N211" s="2"/>
      <c r="P211" s="32"/>
    </row>
    <row r="212" spans="14:16" ht="15" x14ac:dyDescent="0.25">
      <c r="N212" s="2"/>
      <c r="P212" s="32"/>
    </row>
    <row r="213" spans="14:16" ht="15" x14ac:dyDescent="0.25">
      <c r="N213" s="2"/>
      <c r="P213" s="32"/>
    </row>
    <row r="214" spans="14:16" ht="15" x14ac:dyDescent="0.25">
      <c r="N214" s="2"/>
      <c r="P214" s="32"/>
    </row>
    <row r="215" spans="14:16" ht="15" x14ac:dyDescent="0.25">
      <c r="N215" s="2"/>
      <c r="P215" s="32"/>
    </row>
    <row r="216" spans="14:16" ht="15" x14ac:dyDescent="0.25">
      <c r="N216" s="2"/>
      <c r="P216" s="32"/>
    </row>
    <row r="217" spans="14:16" ht="15" x14ac:dyDescent="0.25">
      <c r="N217" s="2"/>
      <c r="P217" s="32"/>
    </row>
    <row r="218" spans="14:16" ht="15" x14ac:dyDescent="0.25">
      <c r="N218" s="2"/>
      <c r="P218" s="32"/>
    </row>
    <row r="219" spans="14:16" ht="15" x14ac:dyDescent="0.25">
      <c r="N219" s="2"/>
      <c r="P219" s="32"/>
    </row>
    <row r="220" spans="14:16" ht="15" x14ac:dyDescent="0.25">
      <c r="N220" s="2"/>
      <c r="P220" s="32"/>
    </row>
    <row r="221" spans="14:16" ht="15" x14ac:dyDescent="0.25">
      <c r="N221" s="2"/>
      <c r="P221" s="32"/>
    </row>
    <row r="222" spans="14:16" ht="15" x14ac:dyDescent="0.25">
      <c r="N222" s="2"/>
      <c r="P222" s="32"/>
    </row>
    <row r="223" spans="14:16" ht="15" x14ac:dyDescent="0.25">
      <c r="N223" s="2"/>
      <c r="P223" s="32"/>
    </row>
    <row r="224" spans="14:16" ht="15" x14ac:dyDescent="0.25">
      <c r="N224" s="2"/>
      <c r="P224" s="32"/>
    </row>
    <row r="225" spans="14:16" ht="15" x14ac:dyDescent="0.25">
      <c r="N225" s="2"/>
      <c r="P225" s="32"/>
    </row>
    <row r="226" spans="14:16" ht="15" x14ac:dyDescent="0.25">
      <c r="N226" s="2"/>
      <c r="P226" s="32"/>
    </row>
    <row r="227" spans="14:16" ht="15" x14ac:dyDescent="0.25">
      <c r="N227" s="2"/>
      <c r="P227" s="32"/>
    </row>
    <row r="228" spans="14:16" ht="15" x14ac:dyDescent="0.25">
      <c r="N228" s="2"/>
      <c r="P228" s="32"/>
    </row>
    <row r="229" spans="14:16" ht="15" x14ac:dyDescent="0.25">
      <c r="N229" s="2"/>
      <c r="P229" s="32"/>
    </row>
    <row r="230" spans="14:16" ht="15" x14ac:dyDescent="0.25">
      <c r="N230" s="2"/>
      <c r="P230" s="32"/>
    </row>
    <row r="231" spans="14:16" ht="15" x14ac:dyDescent="0.25">
      <c r="N231" s="2"/>
      <c r="P231" s="32"/>
    </row>
    <row r="232" spans="14:16" ht="15" x14ac:dyDescent="0.25">
      <c r="N232" s="2"/>
      <c r="P232" s="32"/>
    </row>
    <row r="233" spans="14:16" ht="15" x14ac:dyDescent="0.25">
      <c r="N233" s="2"/>
      <c r="P233" s="32"/>
    </row>
    <row r="234" spans="14:16" ht="15" x14ac:dyDescent="0.25">
      <c r="N234" s="2"/>
      <c r="P234" s="32"/>
    </row>
    <row r="235" spans="14:16" ht="15" x14ac:dyDescent="0.25">
      <c r="N235" s="2"/>
      <c r="P235" s="32"/>
    </row>
    <row r="236" spans="14:16" ht="15" x14ac:dyDescent="0.25">
      <c r="N236" s="2"/>
      <c r="P236" s="32"/>
    </row>
    <row r="237" spans="14:16" ht="15" x14ac:dyDescent="0.25">
      <c r="N237" s="2"/>
      <c r="P237" s="32"/>
    </row>
    <row r="238" spans="14:16" ht="15" x14ac:dyDescent="0.25">
      <c r="N238" s="2"/>
      <c r="P238" s="32"/>
    </row>
    <row r="239" spans="14:16" ht="15" x14ac:dyDescent="0.25">
      <c r="N239" s="2"/>
      <c r="P239" s="32"/>
    </row>
    <row r="240" spans="14:16" ht="15" x14ac:dyDescent="0.25">
      <c r="N240" s="2"/>
      <c r="P240" s="32"/>
    </row>
    <row r="241" spans="14:16" ht="15" x14ac:dyDescent="0.25">
      <c r="N241" s="2"/>
      <c r="P241" s="32"/>
    </row>
    <row r="242" spans="14:16" ht="15" x14ac:dyDescent="0.25">
      <c r="N242" s="2"/>
      <c r="P242" s="32"/>
    </row>
    <row r="243" spans="14:16" ht="15" x14ac:dyDescent="0.25">
      <c r="N243" s="2"/>
      <c r="P243" s="32"/>
    </row>
    <row r="244" spans="14:16" ht="15" x14ac:dyDescent="0.25">
      <c r="N244" s="2"/>
      <c r="P244" s="32"/>
    </row>
    <row r="245" spans="14:16" ht="15" x14ac:dyDescent="0.25">
      <c r="N245" s="2"/>
      <c r="P245" s="32"/>
    </row>
    <row r="246" spans="14:16" ht="15" x14ac:dyDescent="0.25">
      <c r="N246" s="2"/>
      <c r="P246" s="32"/>
    </row>
    <row r="247" spans="14:16" ht="15" x14ac:dyDescent="0.25">
      <c r="N247" s="2"/>
      <c r="P247" s="32"/>
    </row>
    <row r="248" spans="14:16" ht="15" x14ac:dyDescent="0.25">
      <c r="N248" s="2"/>
      <c r="P248" s="32"/>
    </row>
    <row r="249" spans="14:16" ht="15" x14ac:dyDescent="0.25">
      <c r="N249" s="2"/>
      <c r="P249" s="32"/>
    </row>
    <row r="250" spans="14:16" ht="15" x14ac:dyDescent="0.25">
      <c r="N250" s="2"/>
      <c r="P250" s="32"/>
    </row>
    <row r="251" spans="14:16" ht="15" x14ac:dyDescent="0.25">
      <c r="N251" s="2"/>
      <c r="P251" s="32"/>
    </row>
    <row r="252" spans="14:16" ht="15" x14ac:dyDescent="0.25">
      <c r="N252" s="2"/>
      <c r="P252" s="32"/>
    </row>
    <row r="253" spans="14:16" ht="15" x14ac:dyDescent="0.25">
      <c r="N253" s="2"/>
      <c r="P253" s="32"/>
    </row>
    <row r="254" spans="14:16" ht="15" x14ac:dyDescent="0.25">
      <c r="N254" s="2"/>
      <c r="P254" s="32"/>
    </row>
    <row r="255" spans="14:16" ht="15" x14ac:dyDescent="0.25">
      <c r="N255" s="2"/>
      <c r="P255" s="32"/>
    </row>
    <row r="256" spans="14:16" ht="15" x14ac:dyDescent="0.25">
      <c r="N256" s="2"/>
      <c r="P256" s="32"/>
    </row>
    <row r="257" spans="14:16" ht="15" x14ac:dyDescent="0.25">
      <c r="N257" s="2"/>
      <c r="P257" s="32"/>
    </row>
    <row r="258" spans="14:16" ht="15" x14ac:dyDescent="0.25">
      <c r="N258" s="2"/>
      <c r="P258" s="32"/>
    </row>
    <row r="259" spans="14:16" ht="15" x14ac:dyDescent="0.25">
      <c r="N259" s="2"/>
      <c r="P259" s="32"/>
    </row>
    <row r="260" spans="14:16" ht="15" x14ac:dyDescent="0.25">
      <c r="N260" s="2"/>
      <c r="P260" s="32"/>
    </row>
    <row r="261" spans="14:16" ht="15" x14ac:dyDescent="0.25">
      <c r="N261" s="2"/>
      <c r="P261" s="32"/>
    </row>
    <row r="262" spans="14:16" ht="15" x14ac:dyDescent="0.25">
      <c r="N262" s="2"/>
      <c r="P262" s="32"/>
    </row>
    <row r="263" spans="14:16" ht="15" x14ac:dyDescent="0.25">
      <c r="N263" s="2"/>
      <c r="P263" s="32"/>
    </row>
    <row r="264" spans="14:16" ht="15" x14ac:dyDescent="0.25">
      <c r="N264" s="2"/>
      <c r="P264" s="32"/>
    </row>
    <row r="265" spans="14:16" ht="15" x14ac:dyDescent="0.25">
      <c r="N265" s="2"/>
      <c r="P265" s="32"/>
    </row>
    <row r="266" spans="14:16" ht="15" x14ac:dyDescent="0.25">
      <c r="N266" s="2"/>
      <c r="P266" s="32"/>
    </row>
    <row r="267" spans="14:16" ht="15" x14ac:dyDescent="0.25">
      <c r="N267" s="2"/>
      <c r="P267" s="32"/>
    </row>
    <row r="268" spans="14:16" ht="15" x14ac:dyDescent="0.25">
      <c r="N268" s="2"/>
      <c r="P268" s="32"/>
    </row>
    <row r="269" spans="14:16" ht="15" x14ac:dyDescent="0.25">
      <c r="N269" s="2"/>
      <c r="P269" s="32"/>
    </row>
    <row r="270" spans="14:16" ht="15" x14ac:dyDescent="0.25">
      <c r="N270" s="2"/>
      <c r="P270" s="32"/>
    </row>
    <row r="271" spans="14:16" ht="15" x14ac:dyDescent="0.25">
      <c r="N271" s="2"/>
      <c r="P271" s="32"/>
    </row>
    <row r="272" spans="14:16" ht="15" x14ac:dyDescent="0.25">
      <c r="N272" s="2"/>
      <c r="P272" s="32"/>
    </row>
    <row r="273" spans="14:16" ht="15" x14ac:dyDescent="0.25">
      <c r="N273" s="2"/>
      <c r="P273" s="32"/>
    </row>
    <row r="274" spans="14:16" ht="15" x14ac:dyDescent="0.25">
      <c r="N274" s="2"/>
      <c r="P274" s="32"/>
    </row>
    <row r="275" spans="14:16" ht="15" x14ac:dyDescent="0.25">
      <c r="N275" s="2"/>
      <c r="P275" s="32"/>
    </row>
    <row r="276" spans="14:16" ht="15" x14ac:dyDescent="0.25">
      <c r="N276" s="2"/>
      <c r="P276" s="32"/>
    </row>
    <row r="277" spans="14:16" ht="15" x14ac:dyDescent="0.25">
      <c r="N277" s="2"/>
      <c r="P277" s="32"/>
    </row>
    <row r="278" spans="14:16" ht="15" x14ac:dyDescent="0.25">
      <c r="N278" s="2"/>
      <c r="P278" s="32"/>
    </row>
    <row r="279" spans="14:16" ht="15" x14ac:dyDescent="0.25">
      <c r="N279" s="2"/>
      <c r="P279" s="32"/>
    </row>
    <row r="280" spans="14:16" ht="15" x14ac:dyDescent="0.25">
      <c r="N280" s="2"/>
      <c r="P280" s="32"/>
    </row>
    <row r="281" spans="14:16" ht="15" x14ac:dyDescent="0.25">
      <c r="N281" s="2"/>
      <c r="P281" s="32"/>
    </row>
    <row r="282" spans="14:16" ht="15" x14ac:dyDescent="0.25">
      <c r="N282" s="2"/>
      <c r="P282" s="32"/>
    </row>
    <row r="283" spans="14:16" ht="15" x14ac:dyDescent="0.25">
      <c r="N283" s="2"/>
      <c r="P283" s="32"/>
    </row>
    <row r="284" spans="14:16" ht="15" x14ac:dyDescent="0.25">
      <c r="N284" s="2"/>
      <c r="P284" s="32"/>
    </row>
    <row r="285" spans="14:16" ht="15" x14ac:dyDescent="0.25">
      <c r="N285" s="2"/>
      <c r="P285" s="32"/>
    </row>
    <row r="286" spans="14:16" ht="15" x14ac:dyDescent="0.25">
      <c r="N286" s="2"/>
      <c r="P286" s="32"/>
    </row>
    <row r="287" spans="14:16" ht="15" x14ac:dyDescent="0.25">
      <c r="N287" s="2"/>
      <c r="P287" s="32"/>
    </row>
    <row r="288" spans="14:16" ht="15" x14ac:dyDescent="0.25">
      <c r="N288" s="2"/>
      <c r="P288" s="32"/>
    </row>
    <row r="289" spans="14:16" ht="15" x14ac:dyDescent="0.25">
      <c r="N289" s="2"/>
      <c r="P289" s="32"/>
    </row>
    <row r="290" spans="14:16" ht="15" x14ac:dyDescent="0.25">
      <c r="N290" s="2"/>
      <c r="P290" s="32"/>
    </row>
    <row r="291" spans="14:16" ht="15" x14ac:dyDescent="0.25">
      <c r="N291" s="2"/>
      <c r="P291" s="32"/>
    </row>
    <row r="292" spans="14:16" ht="15" x14ac:dyDescent="0.25">
      <c r="N292" s="2"/>
      <c r="P292" s="32"/>
    </row>
    <row r="293" spans="14:16" ht="15" x14ac:dyDescent="0.25">
      <c r="N293" s="2"/>
      <c r="P293" s="32"/>
    </row>
    <row r="294" spans="14:16" ht="15" x14ac:dyDescent="0.25">
      <c r="N294" s="2"/>
      <c r="P294" s="32"/>
    </row>
    <row r="295" spans="14:16" ht="15" x14ac:dyDescent="0.25">
      <c r="N295" s="2"/>
      <c r="P295" s="32"/>
    </row>
    <row r="296" spans="14:16" ht="15" x14ac:dyDescent="0.25">
      <c r="N296" s="2"/>
      <c r="P296" s="32"/>
    </row>
    <row r="297" spans="14:16" ht="15" x14ac:dyDescent="0.25">
      <c r="N297" s="2"/>
      <c r="P297" s="32"/>
    </row>
    <row r="298" spans="14:16" ht="15" x14ac:dyDescent="0.25">
      <c r="N298" s="2"/>
      <c r="P298" s="32"/>
    </row>
    <row r="299" spans="14:16" ht="15" x14ac:dyDescent="0.25">
      <c r="N299" s="2"/>
      <c r="P299" s="32"/>
    </row>
    <row r="300" spans="14:16" ht="15" x14ac:dyDescent="0.25">
      <c r="N300" s="2"/>
      <c r="P300" s="32"/>
    </row>
    <row r="301" spans="14:16" ht="15" x14ac:dyDescent="0.25">
      <c r="N301" s="2"/>
      <c r="P301" s="32"/>
    </row>
    <row r="302" spans="14:16" ht="15" x14ac:dyDescent="0.25">
      <c r="N302" s="2"/>
      <c r="P302" s="32"/>
    </row>
    <row r="303" spans="14:16" ht="15" x14ac:dyDescent="0.25">
      <c r="N303" s="2"/>
      <c r="P303" s="32"/>
    </row>
    <row r="304" spans="14:16" ht="15" x14ac:dyDescent="0.25">
      <c r="N304" s="2"/>
      <c r="P304" s="32"/>
    </row>
    <row r="305" spans="14:16" ht="15" x14ac:dyDescent="0.25">
      <c r="N305" s="2"/>
      <c r="P305" s="32"/>
    </row>
    <row r="306" spans="14:16" ht="15" x14ac:dyDescent="0.25">
      <c r="N306" s="2"/>
      <c r="P306" s="32"/>
    </row>
    <row r="307" spans="14:16" ht="15" x14ac:dyDescent="0.25">
      <c r="N307" s="2"/>
      <c r="P307" s="32"/>
    </row>
    <row r="308" spans="14:16" ht="15" x14ac:dyDescent="0.25">
      <c r="N308" s="2"/>
      <c r="P308" s="32"/>
    </row>
    <row r="309" spans="14:16" ht="15" x14ac:dyDescent="0.25">
      <c r="N309" s="2"/>
      <c r="P309" s="32"/>
    </row>
    <row r="310" spans="14:16" ht="15" x14ac:dyDescent="0.25">
      <c r="N310" s="2"/>
      <c r="P310" s="32"/>
    </row>
    <row r="311" spans="14:16" ht="15" x14ac:dyDescent="0.25">
      <c r="N311" s="2"/>
      <c r="P311" s="32"/>
    </row>
    <row r="312" spans="14:16" ht="15" x14ac:dyDescent="0.25">
      <c r="N312" s="2"/>
      <c r="P312" s="32"/>
    </row>
    <row r="313" spans="14:16" ht="15" x14ac:dyDescent="0.25">
      <c r="N313" s="2"/>
      <c r="P313" s="32"/>
    </row>
    <row r="314" spans="14:16" ht="15" x14ac:dyDescent="0.25">
      <c r="N314" s="2"/>
      <c r="P314" s="32"/>
    </row>
    <row r="315" spans="14:16" ht="15" x14ac:dyDescent="0.25">
      <c r="N315" s="2"/>
      <c r="P315" s="32"/>
    </row>
    <row r="316" spans="14:16" ht="15" x14ac:dyDescent="0.25">
      <c r="N316" s="2"/>
      <c r="P316" s="32"/>
    </row>
    <row r="317" spans="14:16" ht="15" x14ac:dyDescent="0.25">
      <c r="N317" s="2"/>
      <c r="P317" s="32"/>
    </row>
    <row r="318" spans="14:16" ht="15" x14ac:dyDescent="0.25">
      <c r="N318" s="2"/>
      <c r="P318" s="32"/>
    </row>
    <row r="319" spans="14:16" ht="15" x14ac:dyDescent="0.25">
      <c r="N319" s="2"/>
      <c r="P319" s="32"/>
    </row>
    <row r="320" spans="14:16" ht="15" x14ac:dyDescent="0.25">
      <c r="N320" s="2"/>
      <c r="P320" s="32"/>
    </row>
    <row r="321" spans="14:16" ht="15" x14ac:dyDescent="0.25">
      <c r="N321" s="2"/>
      <c r="P321" s="32"/>
    </row>
    <row r="322" spans="14:16" ht="15" x14ac:dyDescent="0.25">
      <c r="N322" s="2"/>
      <c r="P322" s="32"/>
    </row>
    <row r="323" spans="14:16" ht="15" x14ac:dyDescent="0.25">
      <c r="N323" s="2"/>
      <c r="P323" s="32"/>
    </row>
    <row r="324" spans="14:16" ht="15" x14ac:dyDescent="0.25">
      <c r="N324" s="2"/>
      <c r="P324" s="32"/>
    </row>
    <row r="325" spans="14:16" ht="15" x14ac:dyDescent="0.25">
      <c r="N325" s="2"/>
      <c r="P325" s="32"/>
    </row>
    <row r="326" spans="14:16" ht="15" x14ac:dyDescent="0.25">
      <c r="N326" s="2"/>
      <c r="P326" s="32"/>
    </row>
    <row r="327" spans="14:16" ht="15" x14ac:dyDescent="0.25">
      <c r="N327" s="2"/>
      <c r="P327" s="32"/>
    </row>
    <row r="328" spans="14:16" ht="15" x14ac:dyDescent="0.25">
      <c r="N328" s="2"/>
      <c r="P328" s="32"/>
    </row>
    <row r="329" spans="14:16" ht="15" x14ac:dyDescent="0.25">
      <c r="N329" s="2"/>
      <c r="P329" s="32"/>
    </row>
    <row r="330" spans="14:16" ht="15" x14ac:dyDescent="0.25">
      <c r="N330" s="2"/>
      <c r="P330" s="32"/>
    </row>
    <row r="331" spans="14:16" ht="15" x14ac:dyDescent="0.25">
      <c r="N331" s="2"/>
      <c r="P331" s="32"/>
    </row>
    <row r="332" spans="14:16" ht="15" x14ac:dyDescent="0.25">
      <c r="N332" s="2"/>
      <c r="P332" s="32"/>
    </row>
    <row r="333" spans="14:16" ht="15" x14ac:dyDescent="0.25">
      <c r="N333" s="2"/>
      <c r="P333" s="32"/>
    </row>
    <row r="334" spans="14:16" ht="15" x14ac:dyDescent="0.25">
      <c r="N334" s="2"/>
      <c r="P334" s="32"/>
    </row>
    <row r="335" spans="14:16" ht="15" x14ac:dyDescent="0.25">
      <c r="N335" s="2"/>
      <c r="P335" s="32"/>
    </row>
    <row r="336" spans="14:16" ht="15" x14ac:dyDescent="0.25">
      <c r="N336" s="2"/>
      <c r="P336" s="32"/>
    </row>
    <row r="337" spans="14:16" ht="15" x14ac:dyDescent="0.25">
      <c r="N337" s="2"/>
      <c r="P337" s="32"/>
    </row>
    <row r="338" spans="14:16" ht="15" x14ac:dyDescent="0.25">
      <c r="N338" s="2"/>
      <c r="P338" s="32"/>
    </row>
    <row r="339" spans="14:16" ht="15" x14ac:dyDescent="0.25">
      <c r="N339" s="2"/>
      <c r="P339" s="32"/>
    </row>
    <row r="340" spans="14:16" ht="15" x14ac:dyDescent="0.25">
      <c r="N340" s="2"/>
      <c r="P340" s="32"/>
    </row>
    <row r="341" spans="14:16" ht="15" x14ac:dyDescent="0.25">
      <c r="N341" s="2"/>
      <c r="P341" s="32"/>
    </row>
    <row r="342" spans="14:16" ht="15" x14ac:dyDescent="0.25">
      <c r="N342" s="2"/>
      <c r="P342" s="32"/>
    </row>
    <row r="343" spans="14:16" ht="15" x14ac:dyDescent="0.25">
      <c r="N343" s="2"/>
      <c r="P343" s="32"/>
    </row>
    <row r="344" spans="14:16" ht="15" x14ac:dyDescent="0.25">
      <c r="N344" s="2"/>
      <c r="P344" s="32"/>
    </row>
    <row r="345" spans="14:16" ht="15" x14ac:dyDescent="0.25">
      <c r="N345" s="2"/>
      <c r="P345" s="32"/>
    </row>
    <row r="346" spans="14:16" ht="15" x14ac:dyDescent="0.25">
      <c r="N346" s="2"/>
      <c r="P346" s="32"/>
    </row>
    <row r="347" spans="14:16" ht="15" x14ac:dyDescent="0.25">
      <c r="N347" s="2"/>
      <c r="P347" s="32"/>
    </row>
    <row r="348" spans="14:16" ht="15" x14ac:dyDescent="0.25">
      <c r="N348" s="2"/>
      <c r="P348" s="32"/>
    </row>
    <row r="349" spans="14:16" ht="15" x14ac:dyDescent="0.25">
      <c r="N349" s="2"/>
      <c r="P349" s="32"/>
    </row>
    <row r="350" spans="14:16" ht="15" x14ac:dyDescent="0.25">
      <c r="N350" s="2"/>
      <c r="P350" s="32"/>
    </row>
    <row r="351" spans="14:16" ht="15" x14ac:dyDescent="0.25">
      <c r="N351" s="2"/>
      <c r="P351" s="32"/>
    </row>
    <row r="352" spans="14:16" ht="15" x14ac:dyDescent="0.25">
      <c r="N352" s="2"/>
      <c r="P352" s="32"/>
    </row>
    <row r="353" spans="14:16" ht="15" x14ac:dyDescent="0.25">
      <c r="N353" s="2"/>
      <c r="P353" s="32"/>
    </row>
    <row r="354" spans="14:16" ht="15" x14ac:dyDescent="0.25">
      <c r="N354" s="2"/>
      <c r="P354" s="32"/>
    </row>
    <row r="355" spans="14:16" ht="15" x14ac:dyDescent="0.25">
      <c r="N355" s="2"/>
      <c r="P355" s="32"/>
    </row>
    <row r="356" spans="14:16" ht="15" x14ac:dyDescent="0.25">
      <c r="N356" s="2"/>
      <c r="P356" s="32"/>
    </row>
    <row r="357" spans="14:16" ht="15" x14ac:dyDescent="0.25">
      <c r="N357" s="2"/>
      <c r="P357" s="32"/>
    </row>
    <row r="358" spans="14:16" ht="15" x14ac:dyDescent="0.25">
      <c r="N358" s="2"/>
      <c r="P358" s="32"/>
    </row>
    <row r="359" spans="14:16" ht="15" x14ac:dyDescent="0.25">
      <c r="N359" s="2"/>
      <c r="P359" s="32"/>
    </row>
    <row r="360" spans="14:16" ht="15" x14ac:dyDescent="0.25">
      <c r="N360" s="2"/>
      <c r="P360" s="32"/>
    </row>
    <row r="361" spans="14:16" ht="15" x14ac:dyDescent="0.25">
      <c r="N361" s="2"/>
      <c r="P361" s="32"/>
    </row>
    <row r="362" spans="14:16" ht="15" x14ac:dyDescent="0.25">
      <c r="N362" s="2"/>
      <c r="P362" s="32"/>
    </row>
    <row r="363" spans="14:16" ht="15" x14ac:dyDescent="0.25">
      <c r="N363" s="2"/>
      <c r="P363" s="32"/>
    </row>
    <row r="364" spans="14:16" ht="15" x14ac:dyDescent="0.25">
      <c r="N364" s="2"/>
      <c r="P364" s="32"/>
    </row>
    <row r="365" spans="14:16" ht="15" x14ac:dyDescent="0.25">
      <c r="N365" s="2"/>
      <c r="P365" s="32"/>
    </row>
    <row r="366" spans="14:16" ht="15" x14ac:dyDescent="0.25">
      <c r="N366" s="2"/>
      <c r="P366" s="32"/>
    </row>
    <row r="367" spans="14:16" ht="15" x14ac:dyDescent="0.25">
      <c r="N367" s="2"/>
      <c r="P367" s="32"/>
    </row>
    <row r="368" spans="14:16" ht="15" x14ac:dyDescent="0.25">
      <c r="N368" s="2"/>
      <c r="P368" s="32"/>
    </row>
    <row r="369" spans="14:16" ht="15" x14ac:dyDescent="0.25">
      <c r="N369" s="2"/>
      <c r="P369" s="32"/>
    </row>
    <row r="370" spans="14:16" ht="15" x14ac:dyDescent="0.25">
      <c r="N370" s="2"/>
      <c r="P370" s="32"/>
    </row>
    <row r="371" spans="14:16" ht="15" x14ac:dyDescent="0.25">
      <c r="N371" s="2"/>
      <c r="P371" s="32"/>
    </row>
    <row r="372" spans="14:16" ht="15" x14ac:dyDescent="0.25">
      <c r="N372" s="2"/>
      <c r="P372" s="32"/>
    </row>
    <row r="373" spans="14:16" ht="15" x14ac:dyDescent="0.25">
      <c r="N373" s="2"/>
      <c r="P373" s="32"/>
    </row>
    <row r="374" spans="14:16" ht="15" x14ac:dyDescent="0.25">
      <c r="N374" s="2"/>
      <c r="P374" s="32"/>
    </row>
    <row r="375" spans="14:16" ht="15" x14ac:dyDescent="0.25">
      <c r="N375" s="2"/>
      <c r="P375" s="32"/>
    </row>
    <row r="376" spans="14:16" ht="15" x14ac:dyDescent="0.25">
      <c r="N376" s="2"/>
      <c r="P376" s="32"/>
    </row>
    <row r="377" spans="14:16" ht="15" x14ac:dyDescent="0.25">
      <c r="N377" s="2"/>
      <c r="P377" s="32"/>
    </row>
    <row r="378" spans="14:16" ht="15" x14ac:dyDescent="0.25">
      <c r="N378" s="2"/>
      <c r="P378" s="32"/>
    </row>
    <row r="379" spans="14:16" ht="15" x14ac:dyDescent="0.25">
      <c r="N379" s="2"/>
      <c r="P379" s="32"/>
    </row>
    <row r="380" spans="14:16" ht="15" x14ac:dyDescent="0.25">
      <c r="N380" s="2"/>
      <c r="P380" s="32"/>
    </row>
    <row r="381" spans="14:16" ht="15" x14ac:dyDescent="0.25">
      <c r="N381" s="2"/>
      <c r="P381" s="32"/>
    </row>
    <row r="382" spans="14:16" ht="15" x14ac:dyDescent="0.25">
      <c r="N382" s="2"/>
      <c r="P382" s="32"/>
    </row>
    <row r="383" spans="14:16" ht="15" x14ac:dyDescent="0.25">
      <c r="N383" s="2"/>
      <c r="P383" s="32"/>
    </row>
    <row r="384" spans="14:16" ht="15" x14ac:dyDescent="0.25">
      <c r="N384" s="2"/>
      <c r="P384" s="32"/>
    </row>
    <row r="385" spans="14:16" ht="15" x14ac:dyDescent="0.25">
      <c r="N385" s="2"/>
      <c r="P385" s="32"/>
    </row>
    <row r="386" spans="14:16" ht="15" x14ac:dyDescent="0.25">
      <c r="N386" s="2"/>
      <c r="P386" s="32"/>
    </row>
    <row r="387" spans="14:16" ht="15" x14ac:dyDescent="0.25">
      <c r="N387" s="2"/>
      <c r="P387" s="32"/>
    </row>
    <row r="388" spans="14:16" ht="15" x14ac:dyDescent="0.25">
      <c r="N388" s="2"/>
      <c r="P388" s="32"/>
    </row>
    <row r="389" spans="14:16" ht="15" x14ac:dyDescent="0.25">
      <c r="N389" s="2"/>
      <c r="P389" s="32"/>
    </row>
    <row r="390" spans="14:16" ht="15" x14ac:dyDescent="0.25">
      <c r="N390" s="2"/>
      <c r="P390" s="32"/>
    </row>
    <row r="391" spans="14:16" ht="15" x14ac:dyDescent="0.25">
      <c r="N391" s="2"/>
      <c r="P391" s="32"/>
    </row>
    <row r="392" spans="14:16" ht="15" x14ac:dyDescent="0.25">
      <c r="N392" s="2"/>
      <c r="P392" s="32"/>
    </row>
    <row r="393" spans="14:16" ht="15" x14ac:dyDescent="0.25">
      <c r="N393" s="2"/>
      <c r="P393" s="32"/>
    </row>
    <row r="394" spans="14:16" ht="15" x14ac:dyDescent="0.25">
      <c r="N394" s="2"/>
      <c r="P394" s="32"/>
    </row>
    <row r="395" spans="14:16" ht="15" x14ac:dyDescent="0.25">
      <c r="N395" s="2"/>
      <c r="P395" s="32"/>
    </row>
    <row r="396" spans="14:16" ht="15" x14ac:dyDescent="0.25">
      <c r="N396" s="2"/>
      <c r="P396" s="32"/>
    </row>
    <row r="397" spans="14:16" ht="15" x14ac:dyDescent="0.25">
      <c r="N397" s="2"/>
      <c r="P397" s="32"/>
    </row>
    <row r="398" spans="14:16" ht="15" x14ac:dyDescent="0.25">
      <c r="N398" s="2"/>
      <c r="P398" s="32"/>
    </row>
    <row r="399" spans="14:16" ht="15" x14ac:dyDescent="0.25">
      <c r="N399" s="2"/>
      <c r="P399" s="32"/>
    </row>
    <row r="400" spans="14:16" ht="15" x14ac:dyDescent="0.25">
      <c r="N400" s="2"/>
      <c r="P400" s="32"/>
    </row>
    <row r="401" spans="14:16" ht="15" x14ac:dyDescent="0.25">
      <c r="N401" s="2"/>
      <c r="P401" s="32"/>
    </row>
    <row r="402" spans="14:16" ht="15" x14ac:dyDescent="0.25">
      <c r="N402" s="2"/>
      <c r="P402" s="32"/>
    </row>
    <row r="403" spans="14:16" ht="15" x14ac:dyDescent="0.25">
      <c r="N403" s="2"/>
      <c r="P403" s="32"/>
    </row>
    <row r="404" spans="14:16" ht="15" x14ac:dyDescent="0.25">
      <c r="N404" s="2"/>
      <c r="P404" s="32"/>
    </row>
    <row r="405" spans="14:16" ht="15" x14ac:dyDescent="0.25">
      <c r="N405" s="2"/>
      <c r="P405" s="32"/>
    </row>
    <row r="406" spans="14:16" ht="15" x14ac:dyDescent="0.25">
      <c r="N406" s="2"/>
      <c r="P406" s="32"/>
    </row>
    <row r="407" spans="14:16" ht="15" x14ac:dyDescent="0.25">
      <c r="N407" s="2"/>
      <c r="P407" s="32"/>
    </row>
    <row r="408" spans="14:16" ht="15" x14ac:dyDescent="0.25">
      <c r="N408" s="2"/>
      <c r="P408" s="32"/>
    </row>
    <row r="409" spans="14:16" ht="15" x14ac:dyDescent="0.25">
      <c r="N409" s="2"/>
      <c r="P409" s="32"/>
    </row>
    <row r="410" spans="14:16" ht="15" x14ac:dyDescent="0.25">
      <c r="N410" s="2"/>
      <c r="P410" s="32"/>
    </row>
    <row r="411" spans="14:16" ht="15" x14ac:dyDescent="0.25">
      <c r="N411" s="2"/>
      <c r="P411" s="32"/>
    </row>
    <row r="412" spans="14:16" ht="15" x14ac:dyDescent="0.25">
      <c r="N412" s="2"/>
      <c r="P412" s="32"/>
    </row>
    <row r="413" spans="14:16" ht="15" x14ac:dyDescent="0.25">
      <c r="N413" s="2"/>
      <c r="P413" s="32"/>
    </row>
    <row r="414" spans="14:16" ht="15" x14ac:dyDescent="0.25">
      <c r="N414" s="2"/>
      <c r="P414" s="32"/>
    </row>
    <row r="415" spans="14:16" ht="15" x14ac:dyDescent="0.25">
      <c r="N415" s="2"/>
      <c r="P415" s="32"/>
    </row>
    <row r="416" spans="14:16" ht="15" x14ac:dyDescent="0.25">
      <c r="N416" s="2"/>
      <c r="P416" s="32"/>
    </row>
    <row r="417" spans="14:16" ht="15" x14ac:dyDescent="0.25">
      <c r="N417" s="2"/>
      <c r="P417" s="32"/>
    </row>
    <row r="418" spans="14:16" ht="15" x14ac:dyDescent="0.25">
      <c r="N418" s="2"/>
      <c r="P418" s="32"/>
    </row>
    <row r="419" spans="14:16" ht="15" x14ac:dyDescent="0.25">
      <c r="N419" s="2"/>
      <c r="P419" s="32"/>
    </row>
    <row r="420" spans="14:16" ht="15" x14ac:dyDescent="0.25">
      <c r="N420" s="2"/>
      <c r="P420" s="32"/>
    </row>
    <row r="421" spans="14:16" ht="15" x14ac:dyDescent="0.25">
      <c r="N421" s="2"/>
      <c r="P421" s="32"/>
    </row>
    <row r="422" spans="14:16" ht="15" x14ac:dyDescent="0.25">
      <c r="N422" s="2"/>
      <c r="P422" s="32"/>
    </row>
    <row r="423" spans="14:16" ht="15" x14ac:dyDescent="0.25">
      <c r="N423" s="2"/>
      <c r="P423" s="32"/>
    </row>
    <row r="424" spans="14:16" ht="15" x14ac:dyDescent="0.25">
      <c r="N424" s="2"/>
      <c r="P424" s="32"/>
    </row>
    <row r="425" spans="14:16" ht="15" x14ac:dyDescent="0.25">
      <c r="N425" s="2"/>
      <c r="P425" s="32"/>
    </row>
    <row r="426" spans="14:16" ht="15" x14ac:dyDescent="0.25">
      <c r="N426" s="2"/>
      <c r="P426" s="32"/>
    </row>
    <row r="427" spans="14:16" ht="15" x14ac:dyDescent="0.25">
      <c r="N427" s="2"/>
      <c r="P427" s="32"/>
    </row>
    <row r="428" spans="14:16" ht="15" x14ac:dyDescent="0.25">
      <c r="N428" s="2"/>
      <c r="P428" s="32"/>
    </row>
    <row r="429" spans="14:16" ht="15" x14ac:dyDescent="0.25">
      <c r="N429" s="2"/>
      <c r="P429" s="32"/>
    </row>
    <row r="430" spans="14:16" ht="15" x14ac:dyDescent="0.25">
      <c r="N430" s="2"/>
      <c r="P430" s="32"/>
    </row>
    <row r="431" spans="14:16" ht="15" x14ac:dyDescent="0.25">
      <c r="N431" s="2"/>
      <c r="P431" s="32"/>
    </row>
    <row r="432" spans="14:16" ht="15" x14ac:dyDescent="0.25">
      <c r="N432" s="2"/>
      <c r="P432" s="32"/>
    </row>
    <row r="433" spans="14:16" ht="15" x14ac:dyDescent="0.25">
      <c r="N433" s="2"/>
      <c r="P433" s="32"/>
    </row>
    <row r="434" spans="14:16" ht="15" x14ac:dyDescent="0.25">
      <c r="N434" s="2"/>
      <c r="P434" s="32"/>
    </row>
    <row r="435" spans="14:16" ht="15" x14ac:dyDescent="0.25">
      <c r="N435" s="2"/>
      <c r="P435" s="32"/>
    </row>
    <row r="436" spans="14:16" ht="15" x14ac:dyDescent="0.25">
      <c r="N436" s="2"/>
      <c r="P436" s="32"/>
    </row>
    <row r="437" spans="14:16" ht="15" x14ac:dyDescent="0.25">
      <c r="N437" s="2"/>
      <c r="P437" s="32"/>
    </row>
    <row r="438" spans="14:16" ht="15" x14ac:dyDescent="0.25">
      <c r="N438" s="2"/>
      <c r="P438" s="32"/>
    </row>
    <row r="439" spans="14:16" ht="15" x14ac:dyDescent="0.25">
      <c r="N439" s="2"/>
      <c r="P439" s="32"/>
    </row>
    <row r="440" spans="14:16" ht="15" x14ac:dyDescent="0.25">
      <c r="N440" s="2"/>
      <c r="P440" s="32"/>
    </row>
    <row r="441" spans="14:16" ht="15" x14ac:dyDescent="0.25">
      <c r="N441" s="2"/>
      <c r="P441" s="32"/>
    </row>
    <row r="442" spans="14:16" ht="15" x14ac:dyDescent="0.25">
      <c r="N442" s="2"/>
      <c r="P442" s="32"/>
    </row>
    <row r="443" spans="14:16" ht="15" x14ac:dyDescent="0.25">
      <c r="N443" s="2"/>
      <c r="P443" s="32"/>
    </row>
    <row r="444" spans="14:16" ht="15" x14ac:dyDescent="0.25">
      <c r="N444" s="2"/>
      <c r="P444" s="32"/>
    </row>
    <row r="445" spans="14:16" ht="15" x14ac:dyDescent="0.25">
      <c r="N445" s="2"/>
      <c r="P445" s="32"/>
    </row>
    <row r="446" spans="14:16" ht="15" x14ac:dyDescent="0.25">
      <c r="N446" s="2"/>
      <c r="P446" s="32"/>
    </row>
    <row r="447" spans="14:16" ht="15" x14ac:dyDescent="0.25">
      <c r="N447" s="2"/>
      <c r="P447" s="32"/>
    </row>
    <row r="448" spans="14:16" ht="15" x14ac:dyDescent="0.25">
      <c r="N448" s="2"/>
      <c r="P448" s="32"/>
    </row>
    <row r="449" spans="14:16" ht="15" x14ac:dyDescent="0.25">
      <c r="N449" s="2"/>
      <c r="P449" s="32"/>
    </row>
    <row r="450" spans="14:16" ht="15" x14ac:dyDescent="0.25">
      <c r="N450" s="2"/>
      <c r="P450" s="32"/>
    </row>
    <row r="451" spans="14:16" ht="15" x14ac:dyDescent="0.25">
      <c r="N451" s="2"/>
      <c r="P451" s="32"/>
    </row>
    <row r="452" spans="14:16" ht="15" x14ac:dyDescent="0.25">
      <c r="N452" s="2"/>
      <c r="P452" s="32"/>
    </row>
    <row r="453" spans="14:16" ht="15" x14ac:dyDescent="0.25">
      <c r="N453" s="2"/>
      <c r="P453" s="32"/>
    </row>
    <row r="454" spans="14:16" ht="15" x14ac:dyDescent="0.25">
      <c r="N454" s="2"/>
      <c r="P454" s="32"/>
    </row>
    <row r="455" spans="14:16" ht="15" x14ac:dyDescent="0.25">
      <c r="N455" s="2"/>
      <c r="P455" s="32"/>
    </row>
    <row r="456" spans="14:16" ht="15" x14ac:dyDescent="0.25">
      <c r="N456" s="2"/>
      <c r="P456" s="32"/>
    </row>
    <row r="457" spans="14:16" ht="15" x14ac:dyDescent="0.25">
      <c r="N457" s="2"/>
      <c r="P457" s="32"/>
    </row>
    <row r="458" spans="14:16" ht="15" x14ac:dyDescent="0.25">
      <c r="N458" s="2"/>
      <c r="P458" s="32"/>
    </row>
    <row r="459" spans="14:16" ht="15" x14ac:dyDescent="0.25">
      <c r="N459" s="2"/>
      <c r="P459" s="32"/>
    </row>
    <row r="460" spans="14:16" ht="15" x14ac:dyDescent="0.25">
      <c r="N460" s="2"/>
      <c r="P460" s="32"/>
    </row>
    <row r="461" spans="14:16" ht="15" x14ac:dyDescent="0.25">
      <c r="N461" s="2"/>
      <c r="P461" s="32"/>
    </row>
    <row r="462" spans="14:16" ht="15" x14ac:dyDescent="0.25">
      <c r="N462" s="2"/>
      <c r="P462" s="32"/>
    </row>
    <row r="463" spans="14:16" ht="15" x14ac:dyDescent="0.25">
      <c r="N463" s="2"/>
      <c r="P463" s="32"/>
    </row>
    <row r="464" spans="14:16" ht="15" x14ac:dyDescent="0.25">
      <c r="N464" s="2"/>
      <c r="P464" s="32"/>
    </row>
    <row r="465" spans="14:16" ht="15" x14ac:dyDescent="0.25">
      <c r="N465" s="2"/>
      <c r="P465" s="32"/>
    </row>
    <row r="466" spans="14:16" ht="15" x14ac:dyDescent="0.25">
      <c r="N466" s="2"/>
      <c r="P466" s="32"/>
    </row>
    <row r="467" spans="14:16" ht="15" x14ac:dyDescent="0.25">
      <c r="N467" s="2"/>
      <c r="P467" s="32"/>
    </row>
    <row r="468" spans="14:16" ht="15" x14ac:dyDescent="0.25">
      <c r="N468" s="2"/>
      <c r="P468" s="32"/>
    </row>
    <row r="469" spans="14:16" ht="15" x14ac:dyDescent="0.25">
      <c r="N469" s="2"/>
      <c r="P469" s="32"/>
    </row>
    <row r="470" spans="14:16" ht="15" x14ac:dyDescent="0.25">
      <c r="N470" s="2"/>
      <c r="P470" s="32"/>
    </row>
    <row r="471" spans="14:16" ht="15" x14ac:dyDescent="0.25">
      <c r="N471" s="2"/>
      <c r="P471" s="32"/>
    </row>
    <row r="472" spans="14:16" ht="15" x14ac:dyDescent="0.25">
      <c r="N472" s="2"/>
      <c r="P472" s="32"/>
    </row>
    <row r="473" spans="14:16" ht="15" x14ac:dyDescent="0.25">
      <c r="N473" s="2"/>
      <c r="P473" s="32"/>
    </row>
    <row r="474" spans="14:16" ht="15" x14ac:dyDescent="0.25">
      <c r="N474" s="2"/>
      <c r="P474" s="32"/>
    </row>
    <row r="475" spans="14:16" ht="15" x14ac:dyDescent="0.25">
      <c r="N475" s="2"/>
      <c r="P475" s="32"/>
    </row>
    <row r="476" spans="14:16" ht="15" x14ac:dyDescent="0.25">
      <c r="N476" s="2"/>
      <c r="P476" s="32"/>
    </row>
    <row r="477" spans="14:16" ht="15" x14ac:dyDescent="0.25">
      <c r="N477" s="2"/>
      <c r="P477" s="32"/>
    </row>
    <row r="478" spans="14:16" ht="15" x14ac:dyDescent="0.25">
      <c r="N478" s="2"/>
      <c r="P478" s="32"/>
    </row>
    <row r="479" spans="14:16" ht="15" x14ac:dyDescent="0.25">
      <c r="N479" s="2"/>
      <c r="P479" s="32"/>
    </row>
    <row r="480" spans="14:16" ht="15" x14ac:dyDescent="0.25">
      <c r="N480" s="2"/>
      <c r="P480" s="32"/>
    </row>
    <row r="481" spans="14:16" ht="15" x14ac:dyDescent="0.25">
      <c r="N481" s="2"/>
      <c r="P481" s="32"/>
    </row>
    <row r="482" spans="14:16" ht="15" x14ac:dyDescent="0.25">
      <c r="N482" s="2"/>
      <c r="P482" s="32"/>
    </row>
    <row r="483" spans="14:16" ht="15" x14ac:dyDescent="0.25">
      <c r="N483" s="2"/>
      <c r="P483" s="32"/>
    </row>
    <row r="484" spans="14:16" ht="15" x14ac:dyDescent="0.25">
      <c r="N484" s="2"/>
      <c r="P484" s="32"/>
    </row>
    <row r="485" spans="14:16" ht="15" x14ac:dyDescent="0.25">
      <c r="N485" s="2"/>
      <c r="P485" s="32"/>
    </row>
    <row r="486" spans="14:16" ht="15" x14ac:dyDescent="0.25">
      <c r="N486" s="2"/>
      <c r="P486" s="32"/>
    </row>
    <row r="487" spans="14:16" ht="15" x14ac:dyDescent="0.25">
      <c r="N487" s="2"/>
      <c r="P487" s="32"/>
    </row>
    <row r="488" spans="14:16" ht="15" x14ac:dyDescent="0.25">
      <c r="N488" s="2"/>
      <c r="P488" s="32"/>
    </row>
    <row r="489" spans="14:16" ht="15" x14ac:dyDescent="0.25">
      <c r="N489" s="2"/>
      <c r="P489" s="32"/>
    </row>
    <row r="490" spans="14:16" ht="15" x14ac:dyDescent="0.25">
      <c r="N490" s="2"/>
      <c r="P490" s="32"/>
    </row>
    <row r="491" spans="14:16" ht="15" x14ac:dyDescent="0.25">
      <c r="N491" s="2"/>
      <c r="P491" s="32"/>
    </row>
    <row r="492" spans="14:16" ht="15" x14ac:dyDescent="0.25">
      <c r="N492" s="2"/>
      <c r="P492" s="32"/>
    </row>
    <row r="493" spans="14:16" ht="15" x14ac:dyDescent="0.25">
      <c r="N493" s="2"/>
      <c r="P493" s="32"/>
    </row>
    <row r="494" spans="14:16" ht="15" x14ac:dyDescent="0.25">
      <c r="N494" s="2"/>
      <c r="P494" s="32"/>
    </row>
    <row r="495" spans="14:16" ht="15" x14ac:dyDescent="0.25">
      <c r="N495" s="2"/>
      <c r="P495" s="32"/>
    </row>
    <row r="496" spans="14:16" ht="15" x14ac:dyDescent="0.25">
      <c r="N496" s="2"/>
      <c r="P496" s="32"/>
    </row>
    <row r="497" spans="14:16" ht="15" x14ac:dyDescent="0.25">
      <c r="N497" s="2"/>
      <c r="P497" s="32"/>
    </row>
    <row r="498" spans="14:16" ht="15" x14ac:dyDescent="0.25">
      <c r="N498" s="2"/>
      <c r="P498" s="32"/>
    </row>
    <row r="499" spans="14:16" ht="15" x14ac:dyDescent="0.25">
      <c r="N499" s="2"/>
      <c r="P499" s="32"/>
    </row>
    <row r="500" spans="14:16" ht="15" x14ac:dyDescent="0.25">
      <c r="N500" s="2"/>
      <c r="P500" s="32"/>
    </row>
    <row r="501" spans="14:16" ht="15" x14ac:dyDescent="0.25">
      <c r="N501" s="2"/>
      <c r="P501" s="32"/>
    </row>
    <row r="502" spans="14:16" ht="15" x14ac:dyDescent="0.25">
      <c r="N502" s="2"/>
      <c r="P502" s="32"/>
    </row>
    <row r="503" spans="14:16" ht="15" x14ac:dyDescent="0.25">
      <c r="N503" s="2"/>
      <c r="P503" s="32"/>
    </row>
    <row r="504" spans="14:16" ht="15" x14ac:dyDescent="0.25">
      <c r="N504" s="2"/>
      <c r="P504" s="32"/>
    </row>
    <row r="505" spans="14:16" ht="15" x14ac:dyDescent="0.25">
      <c r="N505" s="2"/>
      <c r="P505" s="32"/>
    </row>
    <row r="506" spans="14:16" ht="15" x14ac:dyDescent="0.25">
      <c r="N506" s="2"/>
      <c r="P506" s="32"/>
    </row>
    <row r="507" spans="14:16" ht="15" x14ac:dyDescent="0.25">
      <c r="N507" s="2"/>
      <c r="P507" s="32"/>
    </row>
    <row r="508" spans="14:16" ht="15" x14ac:dyDescent="0.25">
      <c r="N508" s="2"/>
      <c r="P508" s="32"/>
    </row>
    <row r="509" spans="14:16" ht="15" x14ac:dyDescent="0.25">
      <c r="N509" s="2"/>
      <c r="P509" s="32"/>
    </row>
    <row r="510" spans="14:16" ht="15" x14ac:dyDescent="0.25">
      <c r="N510" s="2"/>
      <c r="P510" s="32"/>
    </row>
    <row r="511" spans="14:16" ht="15" x14ac:dyDescent="0.25">
      <c r="N511" s="2"/>
      <c r="P511" s="32"/>
    </row>
    <row r="512" spans="14:16" ht="15" x14ac:dyDescent="0.25">
      <c r="N512" s="2"/>
      <c r="P512" s="32"/>
    </row>
    <row r="513" spans="14:16" ht="15" x14ac:dyDescent="0.25">
      <c r="N513" s="2"/>
      <c r="P513" s="32"/>
    </row>
    <row r="514" spans="14:16" ht="15" x14ac:dyDescent="0.25">
      <c r="N514" s="2"/>
      <c r="P514" s="32"/>
    </row>
    <row r="515" spans="14:16" ht="15" x14ac:dyDescent="0.25">
      <c r="N515" s="2"/>
      <c r="P515" s="32"/>
    </row>
    <row r="516" spans="14:16" ht="15" x14ac:dyDescent="0.25">
      <c r="N516" s="2"/>
      <c r="P516" s="32"/>
    </row>
    <row r="517" spans="14:16" ht="15" x14ac:dyDescent="0.25">
      <c r="N517" s="2"/>
      <c r="P517" s="32"/>
    </row>
    <row r="518" spans="14:16" ht="15" x14ac:dyDescent="0.25">
      <c r="N518" s="2"/>
      <c r="P518" s="32"/>
    </row>
    <row r="519" spans="14:16" ht="15" x14ac:dyDescent="0.25">
      <c r="N519" s="2"/>
      <c r="P519" s="32"/>
    </row>
    <row r="520" spans="14:16" ht="15" x14ac:dyDescent="0.25">
      <c r="N520" s="2"/>
      <c r="P520" s="32"/>
    </row>
    <row r="521" spans="14:16" ht="15" x14ac:dyDescent="0.25">
      <c r="N521" s="2"/>
      <c r="P521" s="32"/>
    </row>
    <row r="522" spans="14:16" ht="15" x14ac:dyDescent="0.25">
      <c r="N522" s="2"/>
      <c r="P522" s="32"/>
    </row>
    <row r="523" spans="14:16" ht="15" x14ac:dyDescent="0.25">
      <c r="N523" s="2"/>
      <c r="P523" s="32"/>
    </row>
    <row r="524" spans="14:16" ht="15" x14ac:dyDescent="0.25">
      <c r="N524" s="2"/>
      <c r="P524" s="32"/>
    </row>
    <row r="525" spans="14:16" ht="15" x14ac:dyDescent="0.25">
      <c r="N525" s="2"/>
      <c r="P525" s="32"/>
    </row>
    <row r="526" spans="14:16" ht="15" x14ac:dyDescent="0.25">
      <c r="N526" s="2"/>
      <c r="P526" s="32"/>
    </row>
    <row r="527" spans="14:16" ht="15" x14ac:dyDescent="0.25">
      <c r="N527" s="2"/>
      <c r="P527" s="32"/>
    </row>
    <row r="528" spans="14:16" ht="15" x14ac:dyDescent="0.25">
      <c r="N528" s="2"/>
      <c r="P528" s="32"/>
    </row>
    <row r="529" spans="14:16" ht="15" x14ac:dyDescent="0.25">
      <c r="N529" s="2"/>
      <c r="P529" s="32"/>
    </row>
    <row r="530" spans="14:16" ht="15" x14ac:dyDescent="0.25">
      <c r="N530" s="2"/>
      <c r="P530" s="32"/>
    </row>
    <row r="531" spans="14:16" ht="15" x14ac:dyDescent="0.25">
      <c r="N531" s="2"/>
      <c r="P531" s="32"/>
    </row>
    <row r="532" spans="14:16" ht="15" x14ac:dyDescent="0.25">
      <c r="N532" s="2"/>
      <c r="P532" s="32"/>
    </row>
    <row r="533" spans="14:16" ht="15" x14ac:dyDescent="0.25">
      <c r="N533" s="2"/>
      <c r="P533" s="32"/>
    </row>
    <row r="534" spans="14:16" ht="15" x14ac:dyDescent="0.25">
      <c r="N534" s="2"/>
      <c r="P534" s="32"/>
    </row>
    <row r="535" spans="14:16" ht="15" x14ac:dyDescent="0.25">
      <c r="N535" s="2"/>
      <c r="P535" s="32"/>
    </row>
    <row r="536" spans="14:16" ht="15" x14ac:dyDescent="0.25">
      <c r="N536" s="2"/>
      <c r="P536" s="32"/>
    </row>
    <row r="537" spans="14:16" ht="15" x14ac:dyDescent="0.25">
      <c r="N537" s="2"/>
      <c r="P537" s="32"/>
    </row>
    <row r="538" spans="14:16" ht="15" x14ac:dyDescent="0.25">
      <c r="N538" s="2"/>
      <c r="P538" s="32"/>
    </row>
    <row r="539" spans="14:16" ht="15" x14ac:dyDescent="0.25">
      <c r="N539" s="2"/>
      <c r="P539" s="32"/>
    </row>
    <row r="540" spans="14:16" ht="15" x14ac:dyDescent="0.25">
      <c r="N540" s="2"/>
      <c r="P540" s="32"/>
    </row>
    <row r="541" spans="14:16" ht="15" x14ac:dyDescent="0.25">
      <c r="N541" s="2"/>
      <c r="P541" s="32"/>
    </row>
    <row r="542" spans="14:16" ht="15" x14ac:dyDescent="0.25">
      <c r="N542" s="2"/>
      <c r="P542" s="32"/>
    </row>
    <row r="543" spans="14:16" ht="15" x14ac:dyDescent="0.25">
      <c r="N543" s="2"/>
      <c r="P543" s="32"/>
    </row>
    <row r="544" spans="14:16" ht="15" x14ac:dyDescent="0.25">
      <c r="N544" s="2"/>
      <c r="P544" s="32"/>
    </row>
    <row r="545" spans="14:16" ht="15" x14ac:dyDescent="0.25">
      <c r="N545" s="2"/>
      <c r="P545" s="32"/>
    </row>
    <row r="546" spans="14:16" ht="15" x14ac:dyDescent="0.25">
      <c r="N546" s="2"/>
      <c r="P546" s="32"/>
    </row>
    <row r="547" spans="14:16" ht="15" x14ac:dyDescent="0.25">
      <c r="N547" s="2"/>
      <c r="P547" s="32"/>
    </row>
    <row r="548" spans="14:16" ht="15" x14ac:dyDescent="0.25">
      <c r="N548" s="2"/>
      <c r="P548" s="32"/>
    </row>
    <row r="549" spans="14:16" ht="15" x14ac:dyDescent="0.25">
      <c r="N549" s="2"/>
      <c r="P549" s="32"/>
    </row>
    <row r="550" spans="14:16" ht="15" x14ac:dyDescent="0.25">
      <c r="N550" s="2"/>
      <c r="P550" s="32"/>
    </row>
    <row r="551" spans="14:16" ht="15" x14ac:dyDescent="0.25">
      <c r="N551" s="2"/>
      <c r="P551" s="32"/>
    </row>
    <row r="552" spans="14:16" ht="15" x14ac:dyDescent="0.25">
      <c r="N552" s="2"/>
      <c r="P552" s="32"/>
    </row>
    <row r="553" spans="14:16" ht="15" x14ac:dyDescent="0.25">
      <c r="N553" s="2"/>
      <c r="P553" s="32"/>
    </row>
    <row r="554" spans="14:16" ht="15" x14ac:dyDescent="0.25">
      <c r="N554" s="2"/>
      <c r="P554" s="32"/>
    </row>
    <row r="555" spans="14:16" ht="15" x14ac:dyDescent="0.25">
      <c r="N555" s="2"/>
      <c r="P555" s="32"/>
    </row>
    <row r="556" spans="14:16" ht="15" x14ac:dyDescent="0.25">
      <c r="N556" s="2"/>
      <c r="P556" s="32"/>
    </row>
    <row r="557" spans="14:16" ht="15" x14ac:dyDescent="0.25">
      <c r="N557" s="2"/>
      <c r="P557" s="32"/>
    </row>
    <row r="558" spans="14:16" ht="15" x14ac:dyDescent="0.25">
      <c r="N558" s="2"/>
      <c r="P558" s="32"/>
    </row>
    <row r="559" spans="14:16" ht="15" x14ac:dyDescent="0.25">
      <c r="N559" s="2"/>
      <c r="P559" s="32"/>
    </row>
    <row r="560" spans="14:16" ht="15" x14ac:dyDescent="0.25">
      <c r="N560" s="2"/>
      <c r="P560" s="32"/>
    </row>
    <row r="561" spans="14:16" ht="15" x14ac:dyDescent="0.25">
      <c r="N561" s="2"/>
      <c r="P561" s="32"/>
    </row>
    <row r="562" spans="14:16" ht="15" x14ac:dyDescent="0.25">
      <c r="N562" s="2"/>
      <c r="P562" s="32"/>
    </row>
    <row r="563" spans="14:16" ht="15" x14ac:dyDescent="0.25">
      <c r="N563" s="2"/>
      <c r="P563" s="32"/>
    </row>
    <row r="564" spans="14:16" ht="15" x14ac:dyDescent="0.25">
      <c r="N564" s="2"/>
      <c r="P564" s="32"/>
    </row>
    <row r="565" spans="14:16" ht="15" x14ac:dyDescent="0.25">
      <c r="N565" s="2"/>
      <c r="P565" s="32"/>
    </row>
    <row r="566" spans="14:16" ht="15" x14ac:dyDescent="0.25">
      <c r="N566" s="2"/>
      <c r="P566" s="32"/>
    </row>
    <row r="567" spans="14:16" ht="15" x14ac:dyDescent="0.25">
      <c r="N567" s="2"/>
      <c r="P567" s="32"/>
    </row>
    <row r="568" spans="14:16" ht="15" x14ac:dyDescent="0.25">
      <c r="N568" s="2"/>
      <c r="P568" s="32"/>
    </row>
    <row r="569" spans="14:16" ht="15" x14ac:dyDescent="0.25">
      <c r="N569" s="2"/>
      <c r="P569" s="32"/>
    </row>
    <row r="570" spans="14:16" ht="15" x14ac:dyDescent="0.25">
      <c r="N570" s="2"/>
      <c r="P570" s="32"/>
    </row>
    <row r="571" spans="14:16" ht="15" x14ac:dyDescent="0.25">
      <c r="N571" s="2"/>
      <c r="P571" s="32"/>
    </row>
    <row r="572" spans="14:16" ht="15" x14ac:dyDescent="0.25">
      <c r="N572" s="2"/>
      <c r="P572" s="32"/>
    </row>
    <row r="573" spans="14:16" ht="15" x14ac:dyDescent="0.25">
      <c r="N573" s="2"/>
      <c r="P573" s="32"/>
    </row>
    <row r="574" spans="14:16" ht="15" x14ac:dyDescent="0.25">
      <c r="N574" s="2"/>
      <c r="P574" s="32"/>
    </row>
    <row r="575" spans="14:16" ht="15" x14ac:dyDescent="0.25">
      <c r="N575" s="2"/>
      <c r="P575" s="32"/>
    </row>
    <row r="576" spans="14:16" ht="15" x14ac:dyDescent="0.25">
      <c r="N576" s="2"/>
      <c r="P576" s="32"/>
    </row>
    <row r="577" spans="14:16" ht="15" x14ac:dyDescent="0.25">
      <c r="N577" s="2"/>
      <c r="P577" s="32"/>
    </row>
    <row r="578" spans="14:16" ht="15" x14ac:dyDescent="0.25">
      <c r="N578" s="2"/>
      <c r="P578" s="32"/>
    </row>
    <row r="579" spans="14:16" ht="15" x14ac:dyDescent="0.25">
      <c r="N579" s="2"/>
      <c r="P579" s="32"/>
    </row>
    <row r="580" spans="14:16" ht="15" x14ac:dyDescent="0.25">
      <c r="N580" s="2"/>
      <c r="P580" s="32"/>
    </row>
    <row r="581" spans="14:16" ht="15" x14ac:dyDescent="0.25">
      <c r="N581" s="2"/>
      <c r="P581" s="32"/>
    </row>
    <row r="582" spans="14:16" ht="15" x14ac:dyDescent="0.25">
      <c r="N582" s="2"/>
      <c r="P582" s="32"/>
    </row>
    <row r="583" spans="14:16" ht="15" x14ac:dyDescent="0.25">
      <c r="N583" s="2"/>
      <c r="P583" s="32"/>
    </row>
    <row r="584" spans="14:16" ht="15" x14ac:dyDescent="0.25">
      <c r="N584" s="2"/>
      <c r="P584" s="32"/>
    </row>
    <row r="585" spans="14:16" ht="15" x14ac:dyDescent="0.25">
      <c r="N585" s="2"/>
      <c r="P585" s="32"/>
    </row>
    <row r="586" spans="14:16" ht="15" x14ac:dyDescent="0.25">
      <c r="N586" s="2"/>
      <c r="P586" s="32"/>
    </row>
    <row r="587" spans="14:16" ht="15" x14ac:dyDescent="0.25">
      <c r="N587" s="2"/>
      <c r="P587" s="32"/>
    </row>
    <row r="588" spans="14:16" ht="15" x14ac:dyDescent="0.25">
      <c r="N588" s="2"/>
      <c r="P588" s="32"/>
    </row>
    <row r="589" spans="14:16" ht="15" x14ac:dyDescent="0.25">
      <c r="N589" s="2"/>
      <c r="P589" s="32"/>
    </row>
    <row r="590" spans="14:16" ht="15" x14ac:dyDescent="0.25">
      <c r="N590" s="2"/>
      <c r="P590" s="32"/>
    </row>
    <row r="591" spans="14:16" ht="15" x14ac:dyDescent="0.25">
      <c r="N591" s="2"/>
      <c r="P591" s="32"/>
    </row>
    <row r="592" spans="14:16" ht="15" x14ac:dyDescent="0.25">
      <c r="N592" s="2"/>
      <c r="P592" s="32"/>
    </row>
    <row r="593" spans="14:16" ht="15" x14ac:dyDescent="0.25">
      <c r="N593" s="2"/>
      <c r="P593" s="32"/>
    </row>
    <row r="594" spans="14:16" ht="15" x14ac:dyDescent="0.25">
      <c r="N594" s="2"/>
      <c r="P594" s="32"/>
    </row>
    <row r="595" spans="14:16" ht="15" x14ac:dyDescent="0.25">
      <c r="N595" s="2"/>
      <c r="P595" s="32"/>
    </row>
    <row r="596" spans="14:16" ht="15" x14ac:dyDescent="0.25">
      <c r="N596" s="2"/>
      <c r="P596" s="32"/>
    </row>
    <row r="597" spans="14:16" ht="15" x14ac:dyDescent="0.25">
      <c r="N597" s="2"/>
      <c r="P597" s="32"/>
    </row>
    <row r="598" spans="14:16" ht="15" x14ac:dyDescent="0.25">
      <c r="N598" s="2"/>
      <c r="P598" s="32"/>
    </row>
    <row r="599" spans="14:16" ht="15" x14ac:dyDescent="0.25">
      <c r="N599" s="2"/>
      <c r="P599" s="32"/>
    </row>
    <row r="600" spans="14:16" ht="15" x14ac:dyDescent="0.25">
      <c r="N600" s="2"/>
      <c r="P600" s="32"/>
    </row>
    <row r="601" spans="14:16" ht="15" x14ac:dyDescent="0.25">
      <c r="N601" s="2"/>
      <c r="P601" s="32"/>
    </row>
    <row r="602" spans="14:16" ht="15" x14ac:dyDescent="0.25">
      <c r="N602" s="2"/>
      <c r="P602" s="32"/>
    </row>
    <row r="603" spans="14:16" ht="15" x14ac:dyDescent="0.25">
      <c r="N603" s="2"/>
      <c r="P603" s="32"/>
    </row>
    <row r="604" spans="14:16" ht="15" x14ac:dyDescent="0.25">
      <c r="N604" s="2"/>
      <c r="P604" s="32"/>
    </row>
    <row r="605" spans="14:16" ht="15" x14ac:dyDescent="0.25">
      <c r="N605" s="2"/>
      <c r="P605" s="32"/>
    </row>
    <row r="606" spans="14:16" ht="15" x14ac:dyDescent="0.25">
      <c r="N606" s="2"/>
      <c r="P606" s="32"/>
    </row>
    <row r="607" spans="14:16" ht="15" x14ac:dyDescent="0.25">
      <c r="N607" s="2"/>
      <c r="P607" s="32"/>
    </row>
    <row r="608" spans="14:16" ht="15" x14ac:dyDescent="0.25">
      <c r="N608" s="2"/>
      <c r="P608" s="32"/>
    </row>
    <row r="609" spans="14:16" ht="15" x14ac:dyDescent="0.25">
      <c r="N609" s="2"/>
      <c r="P609" s="32"/>
    </row>
    <row r="610" spans="14:16" ht="15" x14ac:dyDescent="0.25">
      <c r="N610" s="2"/>
      <c r="P610" s="32"/>
    </row>
    <row r="611" spans="14:16" ht="15" x14ac:dyDescent="0.25">
      <c r="N611" s="2"/>
      <c r="P611" s="32"/>
    </row>
    <row r="612" spans="14:16" ht="15" x14ac:dyDescent="0.25">
      <c r="N612" s="2"/>
      <c r="P612" s="32"/>
    </row>
    <row r="613" spans="14:16" ht="15" x14ac:dyDescent="0.25">
      <c r="N613" s="2"/>
      <c r="P613" s="32"/>
    </row>
    <row r="614" spans="14:16" ht="15" x14ac:dyDescent="0.25">
      <c r="N614" s="2"/>
      <c r="P614" s="32"/>
    </row>
    <row r="615" spans="14:16" ht="15" x14ac:dyDescent="0.25">
      <c r="N615" s="2"/>
      <c r="P615" s="32"/>
    </row>
    <row r="616" spans="14:16" ht="15" x14ac:dyDescent="0.25">
      <c r="N616" s="2"/>
      <c r="P616" s="32"/>
    </row>
    <row r="617" spans="14:16" ht="15" x14ac:dyDescent="0.25">
      <c r="N617" s="2"/>
      <c r="P617" s="32"/>
    </row>
    <row r="618" spans="14:16" ht="15" x14ac:dyDescent="0.25">
      <c r="N618" s="2"/>
      <c r="P618" s="32"/>
    </row>
    <row r="619" spans="14:16" ht="15" x14ac:dyDescent="0.25">
      <c r="N619" s="2"/>
      <c r="P619" s="32"/>
    </row>
    <row r="620" spans="14:16" ht="15" x14ac:dyDescent="0.25">
      <c r="N620" s="2"/>
      <c r="P620" s="32"/>
    </row>
    <row r="621" spans="14:16" ht="15" x14ac:dyDescent="0.25">
      <c r="N621" s="2"/>
      <c r="P621" s="32"/>
    </row>
    <row r="622" spans="14:16" ht="15" x14ac:dyDescent="0.25">
      <c r="N622" s="2"/>
      <c r="P622" s="32"/>
    </row>
    <row r="623" spans="14:16" ht="15" x14ac:dyDescent="0.25">
      <c r="N623" s="2"/>
      <c r="P623" s="32"/>
    </row>
    <row r="624" spans="14:16" ht="15" x14ac:dyDescent="0.25">
      <c r="N624" s="2"/>
      <c r="P624" s="32"/>
    </row>
    <row r="625" spans="14:16" ht="15" x14ac:dyDescent="0.25">
      <c r="N625" s="2"/>
      <c r="P625" s="32"/>
    </row>
    <row r="626" spans="14:16" ht="15" x14ac:dyDescent="0.25">
      <c r="N626" s="2"/>
      <c r="P626" s="32"/>
    </row>
    <row r="627" spans="14:16" ht="15" x14ac:dyDescent="0.25">
      <c r="N627" s="2"/>
      <c r="P627" s="32"/>
    </row>
    <row r="628" spans="14:16" ht="15" x14ac:dyDescent="0.25">
      <c r="N628" s="2"/>
      <c r="P628" s="32"/>
    </row>
    <row r="629" spans="14:16" ht="15" x14ac:dyDescent="0.25">
      <c r="N629" s="2"/>
      <c r="P629" s="32"/>
    </row>
    <row r="630" spans="14:16" ht="15" x14ac:dyDescent="0.25">
      <c r="N630" s="2"/>
      <c r="P630" s="32"/>
    </row>
    <row r="631" spans="14:16" ht="15" x14ac:dyDescent="0.25">
      <c r="N631" s="2"/>
      <c r="P631" s="32"/>
    </row>
    <row r="632" spans="14:16" ht="15" x14ac:dyDescent="0.25">
      <c r="N632" s="2"/>
      <c r="P632" s="32"/>
    </row>
    <row r="633" spans="14:16" ht="15" x14ac:dyDescent="0.25">
      <c r="N633" s="2"/>
      <c r="P633" s="32"/>
    </row>
    <row r="634" spans="14:16" ht="15" x14ac:dyDescent="0.25">
      <c r="N634" s="2"/>
      <c r="P634" s="32"/>
    </row>
    <row r="635" spans="14:16" ht="15" x14ac:dyDescent="0.25">
      <c r="N635" s="2"/>
      <c r="P635" s="32"/>
    </row>
    <row r="636" spans="14:16" ht="15" x14ac:dyDescent="0.25">
      <c r="N636" s="2"/>
      <c r="P636" s="32"/>
    </row>
    <row r="637" spans="14:16" ht="15" x14ac:dyDescent="0.25">
      <c r="N637" s="2"/>
      <c r="P637" s="32"/>
    </row>
    <row r="638" spans="14:16" ht="15" x14ac:dyDescent="0.25">
      <c r="N638" s="2"/>
      <c r="P638" s="32"/>
    </row>
    <row r="639" spans="14:16" ht="15" x14ac:dyDescent="0.25">
      <c r="N639" s="2"/>
      <c r="P639" s="32"/>
    </row>
    <row r="640" spans="14:16" ht="15" x14ac:dyDescent="0.25">
      <c r="N640" s="2"/>
      <c r="P640" s="32"/>
    </row>
    <row r="641" spans="14:16" ht="15" x14ac:dyDescent="0.25">
      <c r="N641" s="2"/>
      <c r="P641" s="32"/>
    </row>
    <row r="642" spans="14:16" ht="15" x14ac:dyDescent="0.25">
      <c r="N642" s="2"/>
      <c r="P642" s="32"/>
    </row>
    <row r="643" spans="14:16" ht="15" x14ac:dyDescent="0.25">
      <c r="N643" s="2"/>
      <c r="P643" s="32"/>
    </row>
    <row r="644" spans="14:16" ht="15" x14ac:dyDescent="0.25">
      <c r="N644" s="2"/>
      <c r="P644" s="32"/>
    </row>
    <row r="645" spans="14:16" ht="15" x14ac:dyDescent="0.25">
      <c r="N645" s="2"/>
      <c r="P645" s="32"/>
    </row>
    <row r="646" spans="14:16" ht="15" x14ac:dyDescent="0.25">
      <c r="N646" s="2"/>
      <c r="P646" s="32"/>
    </row>
    <row r="647" spans="14:16" ht="15" x14ac:dyDescent="0.25">
      <c r="N647" s="2"/>
      <c r="P647" s="32"/>
    </row>
    <row r="648" spans="14:16" ht="15" x14ac:dyDescent="0.25">
      <c r="N648" s="2"/>
      <c r="P648" s="32"/>
    </row>
    <row r="649" spans="14:16" ht="15" x14ac:dyDescent="0.25">
      <c r="N649" s="2"/>
      <c r="P649" s="32"/>
    </row>
    <row r="650" spans="14:16" ht="15" x14ac:dyDescent="0.25">
      <c r="N650" s="2"/>
      <c r="P650" s="32"/>
    </row>
    <row r="651" spans="14:16" ht="15" x14ac:dyDescent="0.25">
      <c r="N651" s="2"/>
      <c r="P651" s="32"/>
    </row>
    <row r="652" spans="14:16" ht="15" x14ac:dyDescent="0.25">
      <c r="N652" s="2"/>
      <c r="P652" s="32"/>
    </row>
    <row r="653" spans="14:16" ht="15" x14ac:dyDescent="0.25">
      <c r="N653" s="2"/>
      <c r="P653" s="32"/>
    </row>
    <row r="654" spans="14:16" ht="15" x14ac:dyDescent="0.25">
      <c r="N654" s="2"/>
      <c r="P654" s="32"/>
    </row>
    <row r="655" spans="14:16" ht="15" x14ac:dyDescent="0.25">
      <c r="N655" s="2"/>
      <c r="P655" s="32"/>
    </row>
    <row r="656" spans="14:16" ht="15" x14ac:dyDescent="0.25">
      <c r="N656" s="2"/>
      <c r="P656" s="32"/>
    </row>
    <row r="657" spans="14:16" ht="15" x14ac:dyDescent="0.25">
      <c r="N657" s="2"/>
      <c r="P657" s="32"/>
    </row>
    <row r="658" spans="14:16" ht="15" x14ac:dyDescent="0.25">
      <c r="N658" s="2"/>
      <c r="P658" s="32"/>
    </row>
    <row r="659" spans="14:16" ht="15" x14ac:dyDescent="0.25">
      <c r="N659" s="2"/>
      <c r="P659" s="32"/>
    </row>
    <row r="660" spans="14:16" ht="15" x14ac:dyDescent="0.25">
      <c r="N660" s="2"/>
      <c r="P660" s="32"/>
    </row>
    <row r="661" spans="14:16" ht="15" x14ac:dyDescent="0.25">
      <c r="N661" s="2"/>
      <c r="P661" s="32"/>
    </row>
    <row r="662" spans="14:16" ht="15" x14ac:dyDescent="0.25">
      <c r="N662" s="2"/>
      <c r="P662" s="32"/>
    </row>
    <row r="663" spans="14:16" ht="15" x14ac:dyDescent="0.25">
      <c r="N663" s="2"/>
      <c r="P663" s="32"/>
    </row>
    <row r="664" spans="14:16" ht="15" x14ac:dyDescent="0.25">
      <c r="N664" s="2"/>
      <c r="P664" s="32"/>
    </row>
    <row r="665" spans="14:16" ht="15" x14ac:dyDescent="0.25">
      <c r="N665" s="2"/>
      <c r="P665" s="32"/>
    </row>
    <row r="666" spans="14:16" ht="15" x14ac:dyDescent="0.25">
      <c r="N666" s="2"/>
      <c r="P666" s="32"/>
    </row>
    <row r="667" spans="14:16" ht="15" x14ac:dyDescent="0.25">
      <c r="N667" s="2"/>
      <c r="P667" s="32"/>
    </row>
    <row r="668" spans="14:16" ht="15" x14ac:dyDescent="0.25">
      <c r="N668" s="2"/>
      <c r="P668" s="32"/>
    </row>
    <row r="669" spans="14:16" ht="15" x14ac:dyDescent="0.25">
      <c r="N669" s="2"/>
      <c r="P669" s="32"/>
    </row>
    <row r="670" spans="14:16" ht="15" x14ac:dyDescent="0.25">
      <c r="N670" s="2"/>
      <c r="P670" s="32"/>
    </row>
    <row r="671" spans="14:16" ht="15" x14ac:dyDescent="0.25">
      <c r="N671" s="2"/>
      <c r="P671" s="32"/>
    </row>
    <row r="672" spans="14:16" ht="15" x14ac:dyDescent="0.25">
      <c r="N672" s="2"/>
      <c r="P672" s="32"/>
    </row>
    <row r="673" spans="14:16" ht="15" x14ac:dyDescent="0.25">
      <c r="N673" s="2"/>
      <c r="P673" s="32"/>
    </row>
    <row r="674" spans="14:16" ht="15" x14ac:dyDescent="0.25">
      <c r="N674" s="2"/>
      <c r="P674" s="32"/>
    </row>
    <row r="675" spans="14:16" ht="15" x14ac:dyDescent="0.25">
      <c r="N675" s="2"/>
      <c r="P675" s="32"/>
    </row>
    <row r="676" spans="14:16" ht="15" x14ac:dyDescent="0.25">
      <c r="N676" s="2"/>
      <c r="P676" s="32"/>
    </row>
    <row r="677" spans="14:16" ht="15" x14ac:dyDescent="0.25">
      <c r="N677" s="2"/>
      <c r="P677" s="32"/>
    </row>
    <row r="678" spans="14:16" ht="15" x14ac:dyDescent="0.25">
      <c r="N678" s="2"/>
      <c r="P678" s="32"/>
    </row>
    <row r="679" spans="14:16" ht="15" x14ac:dyDescent="0.25">
      <c r="N679" s="2"/>
      <c r="P679" s="32"/>
    </row>
    <row r="680" spans="14:16" ht="15" x14ac:dyDescent="0.25">
      <c r="N680" s="2"/>
      <c r="P680" s="32"/>
    </row>
    <row r="681" spans="14:16" ht="15" x14ac:dyDescent="0.25">
      <c r="N681" s="2"/>
      <c r="P681" s="32"/>
    </row>
    <row r="682" spans="14:16" ht="15" x14ac:dyDescent="0.25">
      <c r="N682" s="2"/>
      <c r="P682" s="32"/>
    </row>
    <row r="683" spans="14:16" ht="15" x14ac:dyDescent="0.25">
      <c r="N683" s="2"/>
      <c r="P683" s="32"/>
    </row>
    <row r="684" spans="14:16" ht="15" x14ac:dyDescent="0.25">
      <c r="N684" s="2"/>
      <c r="P684" s="32"/>
    </row>
    <row r="685" spans="14:16" ht="15" x14ac:dyDescent="0.25">
      <c r="N685" s="2"/>
      <c r="P685" s="32"/>
    </row>
    <row r="686" spans="14:16" ht="15" x14ac:dyDescent="0.25">
      <c r="N686" s="2"/>
      <c r="P686" s="32"/>
    </row>
    <row r="687" spans="14:16" ht="15" x14ac:dyDescent="0.25">
      <c r="N687" s="2"/>
      <c r="P687" s="32"/>
    </row>
    <row r="688" spans="14:16" ht="15" x14ac:dyDescent="0.25">
      <c r="N688" s="2"/>
      <c r="P688" s="32"/>
    </row>
    <row r="689" spans="14:16" ht="15" x14ac:dyDescent="0.25">
      <c r="N689" s="2"/>
      <c r="P689" s="32"/>
    </row>
    <row r="690" spans="14:16" ht="15" x14ac:dyDescent="0.25">
      <c r="N690" s="2"/>
      <c r="P690" s="32"/>
    </row>
    <row r="691" spans="14:16" ht="15" x14ac:dyDescent="0.25">
      <c r="N691" s="2"/>
      <c r="P691" s="32"/>
    </row>
    <row r="692" spans="14:16" ht="15" x14ac:dyDescent="0.25">
      <c r="N692" s="2"/>
      <c r="P692" s="32"/>
    </row>
    <row r="693" spans="14:16" ht="15" x14ac:dyDescent="0.25">
      <c r="N693" s="2"/>
      <c r="P693" s="32"/>
    </row>
    <row r="694" spans="14:16" ht="15" x14ac:dyDescent="0.25">
      <c r="N694" s="2"/>
      <c r="P694" s="32"/>
    </row>
    <row r="695" spans="14:16" ht="15" x14ac:dyDescent="0.25">
      <c r="N695" s="2"/>
      <c r="P695" s="32"/>
    </row>
    <row r="696" spans="14:16" ht="15" x14ac:dyDescent="0.25">
      <c r="N696" s="2"/>
      <c r="P696" s="32"/>
    </row>
    <row r="697" spans="14:16" ht="15" x14ac:dyDescent="0.25">
      <c r="N697" s="2"/>
      <c r="P697" s="32"/>
    </row>
    <row r="698" spans="14:16" ht="15" x14ac:dyDescent="0.25">
      <c r="N698" s="2"/>
      <c r="P698" s="32"/>
    </row>
    <row r="699" spans="14:16" ht="15" x14ac:dyDescent="0.25">
      <c r="N699" s="2"/>
      <c r="P699" s="32"/>
    </row>
    <row r="700" spans="14:16" ht="15" x14ac:dyDescent="0.25">
      <c r="N700" s="2"/>
      <c r="P700" s="32"/>
    </row>
    <row r="701" spans="14:16" ht="15" x14ac:dyDescent="0.25">
      <c r="N701" s="2"/>
      <c r="P701" s="32"/>
    </row>
    <row r="702" spans="14:16" ht="15" x14ac:dyDescent="0.25">
      <c r="N702" s="2"/>
      <c r="P702" s="32"/>
    </row>
    <row r="703" spans="14:16" ht="15" x14ac:dyDescent="0.25">
      <c r="N703" s="2"/>
      <c r="P703" s="32"/>
    </row>
    <row r="704" spans="14:16" ht="15" x14ac:dyDescent="0.25">
      <c r="N704" s="2"/>
      <c r="P704" s="32"/>
    </row>
    <row r="705" spans="14:16" ht="15" x14ac:dyDescent="0.25">
      <c r="N705" s="2"/>
      <c r="P705" s="32"/>
    </row>
    <row r="706" spans="14:16" ht="15" x14ac:dyDescent="0.25">
      <c r="N706" s="2"/>
      <c r="P706" s="32"/>
    </row>
    <row r="707" spans="14:16" ht="15" x14ac:dyDescent="0.25">
      <c r="N707" s="2"/>
      <c r="P707" s="32"/>
    </row>
    <row r="708" spans="14:16" ht="15" x14ac:dyDescent="0.25">
      <c r="N708" s="2"/>
      <c r="P708" s="32"/>
    </row>
    <row r="709" spans="14:16" ht="15" x14ac:dyDescent="0.25">
      <c r="N709" s="2"/>
      <c r="P709" s="32"/>
    </row>
    <row r="710" spans="14:16" ht="15" x14ac:dyDescent="0.25">
      <c r="N710" s="2"/>
      <c r="P710" s="32"/>
    </row>
    <row r="711" spans="14:16" ht="15" x14ac:dyDescent="0.25">
      <c r="N711" s="2"/>
      <c r="P711" s="32"/>
    </row>
    <row r="712" spans="14:16" ht="15" x14ac:dyDescent="0.25">
      <c r="N712" s="2"/>
      <c r="P712" s="32"/>
    </row>
    <row r="713" spans="14:16" ht="15" x14ac:dyDescent="0.25">
      <c r="N713" s="2"/>
      <c r="P713" s="32"/>
    </row>
    <row r="714" spans="14:16" ht="15" x14ac:dyDescent="0.25">
      <c r="N714" s="2"/>
      <c r="P714" s="32"/>
    </row>
    <row r="715" spans="14:16" ht="15" x14ac:dyDescent="0.25">
      <c r="N715" s="2"/>
      <c r="P715" s="32"/>
    </row>
    <row r="716" spans="14:16" ht="15" x14ac:dyDescent="0.25">
      <c r="N716" s="2"/>
      <c r="P716" s="32"/>
    </row>
    <row r="717" spans="14:16" ht="15" x14ac:dyDescent="0.25">
      <c r="N717" s="2"/>
      <c r="P717" s="32"/>
    </row>
    <row r="718" spans="14:16" ht="15" x14ac:dyDescent="0.25">
      <c r="N718" s="2"/>
      <c r="P718" s="32"/>
    </row>
    <row r="719" spans="14:16" ht="15" x14ac:dyDescent="0.25">
      <c r="N719" s="2"/>
      <c r="P719" s="32"/>
    </row>
    <row r="720" spans="14:16" ht="15" x14ac:dyDescent="0.25">
      <c r="N720" s="2"/>
      <c r="P720" s="32"/>
    </row>
    <row r="721" spans="14:16" ht="15" x14ac:dyDescent="0.25">
      <c r="N721" s="2"/>
      <c r="P721" s="32"/>
    </row>
    <row r="722" spans="14:16" ht="15" x14ac:dyDescent="0.25">
      <c r="N722" s="2"/>
      <c r="P722" s="32"/>
    </row>
    <row r="723" spans="14:16" ht="15" x14ac:dyDescent="0.25">
      <c r="N723" s="2"/>
      <c r="P723" s="32"/>
    </row>
    <row r="724" spans="14:16" ht="15" x14ac:dyDescent="0.25">
      <c r="N724" s="2"/>
      <c r="P724" s="32"/>
    </row>
    <row r="725" spans="14:16" ht="15" x14ac:dyDescent="0.25">
      <c r="N725" s="2"/>
      <c r="P725" s="32"/>
    </row>
    <row r="726" spans="14:16" ht="15" x14ac:dyDescent="0.25">
      <c r="N726" s="2"/>
      <c r="P726" s="32"/>
    </row>
    <row r="727" spans="14:16" ht="15" x14ac:dyDescent="0.25">
      <c r="N727" s="2"/>
      <c r="P727" s="32"/>
    </row>
    <row r="728" spans="14:16" ht="15" x14ac:dyDescent="0.25">
      <c r="N728" s="2"/>
      <c r="P728" s="32"/>
    </row>
    <row r="729" spans="14:16" ht="15" x14ac:dyDescent="0.25">
      <c r="N729" s="2"/>
      <c r="P729" s="32"/>
    </row>
    <row r="730" spans="14:16" ht="15" x14ac:dyDescent="0.25">
      <c r="N730" s="2"/>
      <c r="P730" s="32"/>
    </row>
    <row r="731" spans="14:16" ht="15" x14ac:dyDescent="0.25">
      <c r="N731" s="2"/>
      <c r="P731" s="32"/>
    </row>
    <row r="732" spans="14:16" ht="15" x14ac:dyDescent="0.25">
      <c r="N732" s="2"/>
      <c r="P732" s="32"/>
    </row>
    <row r="733" spans="14:16" ht="15" x14ac:dyDescent="0.25">
      <c r="N733" s="2"/>
      <c r="P733" s="32"/>
    </row>
    <row r="734" spans="14:16" ht="15" x14ac:dyDescent="0.25">
      <c r="N734" s="2"/>
      <c r="P734" s="32"/>
    </row>
    <row r="735" spans="14:16" ht="15" x14ac:dyDescent="0.25">
      <c r="N735" s="2"/>
      <c r="P735" s="32"/>
    </row>
    <row r="736" spans="14:16" ht="15" x14ac:dyDescent="0.25">
      <c r="N736" s="2"/>
      <c r="P736" s="32"/>
    </row>
    <row r="737" spans="14:16" ht="15" x14ac:dyDescent="0.25">
      <c r="N737" s="2"/>
      <c r="P737" s="32"/>
    </row>
    <row r="738" spans="14:16" ht="15" x14ac:dyDescent="0.25">
      <c r="N738" s="2"/>
      <c r="P738" s="32"/>
    </row>
    <row r="739" spans="14:16" ht="15" x14ac:dyDescent="0.25">
      <c r="N739" s="2"/>
      <c r="P739" s="32"/>
    </row>
    <row r="740" spans="14:16" ht="15" x14ac:dyDescent="0.25">
      <c r="N740" s="2"/>
      <c r="P740" s="32"/>
    </row>
    <row r="741" spans="14:16" ht="15" x14ac:dyDescent="0.25">
      <c r="N741" s="2"/>
      <c r="P741" s="32"/>
    </row>
    <row r="742" spans="14:16" ht="15" x14ac:dyDescent="0.25">
      <c r="N742" s="2"/>
      <c r="P742" s="32"/>
    </row>
    <row r="743" spans="14:16" ht="15" x14ac:dyDescent="0.25">
      <c r="N743" s="2"/>
      <c r="P743" s="32"/>
    </row>
    <row r="744" spans="14:16" ht="15" x14ac:dyDescent="0.25">
      <c r="N744" s="2"/>
      <c r="P744" s="32"/>
    </row>
    <row r="745" spans="14:16" ht="15" x14ac:dyDescent="0.25">
      <c r="N745" s="2"/>
      <c r="P745" s="32"/>
    </row>
    <row r="746" spans="14:16" ht="15" x14ac:dyDescent="0.25">
      <c r="N746" s="2"/>
      <c r="P746" s="32"/>
    </row>
    <row r="747" spans="14:16" ht="15" x14ac:dyDescent="0.25">
      <c r="N747" s="2"/>
      <c r="P747" s="32"/>
    </row>
    <row r="748" spans="14:16" ht="15" x14ac:dyDescent="0.25">
      <c r="N748" s="2"/>
      <c r="P748" s="32"/>
    </row>
    <row r="749" spans="14:16" ht="15" x14ac:dyDescent="0.25">
      <c r="N749" s="2"/>
      <c r="P749" s="32"/>
    </row>
    <row r="750" spans="14:16" ht="15" x14ac:dyDescent="0.25">
      <c r="N750" s="2"/>
      <c r="P750" s="32"/>
    </row>
    <row r="751" spans="14:16" ht="15" x14ac:dyDescent="0.25">
      <c r="N751" s="2"/>
      <c r="P751" s="32"/>
    </row>
    <row r="752" spans="14:16" ht="15" x14ac:dyDescent="0.25">
      <c r="N752" s="2"/>
      <c r="P752" s="32"/>
    </row>
    <row r="753" spans="14:16" ht="15" x14ac:dyDescent="0.25">
      <c r="N753" s="2"/>
      <c r="P753" s="32"/>
    </row>
    <row r="754" spans="14:16" ht="15" x14ac:dyDescent="0.25">
      <c r="N754" s="2"/>
      <c r="P754" s="32"/>
    </row>
    <row r="755" spans="14:16" ht="15" x14ac:dyDescent="0.25">
      <c r="N755" s="2"/>
      <c r="P755" s="32"/>
    </row>
    <row r="756" spans="14:16" ht="15" x14ac:dyDescent="0.25">
      <c r="N756" s="2"/>
      <c r="P756" s="32"/>
    </row>
    <row r="757" spans="14:16" ht="15" x14ac:dyDescent="0.25">
      <c r="N757" s="2"/>
      <c r="P757" s="32"/>
    </row>
    <row r="758" spans="14:16" ht="15" x14ac:dyDescent="0.25">
      <c r="N758" s="2"/>
      <c r="P758" s="32"/>
    </row>
    <row r="759" spans="14:16" ht="15" x14ac:dyDescent="0.25">
      <c r="N759" s="2"/>
      <c r="P759" s="32"/>
    </row>
    <row r="760" spans="14:16" ht="15" x14ac:dyDescent="0.25">
      <c r="N760" s="2"/>
      <c r="P760" s="32"/>
    </row>
    <row r="761" spans="14:16" ht="15" x14ac:dyDescent="0.25">
      <c r="N761" s="2"/>
      <c r="P761" s="32"/>
    </row>
    <row r="762" spans="14:16" ht="15" x14ac:dyDescent="0.25">
      <c r="N762" s="2"/>
      <c r="P762" s="32"/>
    </row>
    <row r="763" spans="14:16" ht="15" x14ac:dyDescent="0.25">
      <c r="N763" s="2"/>
      <c r="P763" s="32"/>
    </row>
    <row r="764" spans="14:16" ht="15" x14ac:dyDescent="0.25">
      <c r="N764" s="2"/>
      <c r="P764" s="32"/>
    </row>
    <row r="765" spans="14:16" ht="15" x14ac:dyDescent="0.25">
      <c r="N765" s="2"/>
      <c r="P765" s="32"/>
    </row>
    <row r="766" spans="14:16" ht="15" x14ac:dyDescent="0.25">
      <c r="N766" s="2"/>
      <c r="P766" s="32"/>
    </row>
    <row r="767" spans="14:16" ht="15" x14ac:dyDescent="0.25">
      <c r="N767" s="2"/>
      <c r="P767" s="32"/>
    </row>
    <row r="768" spans="14:16" ht="15" x14ac:dyDescent="0.25">
      <c r="N768" s="2"/>
      <c r="P768" s="32"/>
    </row>
    <row r="769" spans="14:16" ht="15" x14ac:dyDescent="0.25">
      <c r="N769" s="2"/>
      <c r="P769" s="32"/>
    </row>
    <row r="770" spans="14:16" ht="15" x14ac:dyDescent="0.25">
      <c r="N770" s="2"/>
      <c r="P770" s="32"/>
    </row>
    <row r="771" spans="14:16" ht="15" x14ac:dyDescent="0.25">
      <c r="N771" s="2"/>
      <c r="P771" s="32"/>
    </row>
    <row r="772" spans="14:16" ht="15" x14ac:dyDescent="0.25">
      <c r="N772" s="2"/>
      <c r="P772" s="32"/>
    </row>
    <row r="773" spans="14:16" ht="15" x14ac:dyDescent="0.25">
      <c r="N773" s="2"/>
      <c r="P773" s="32"/>
    </row>
    <row r="774" spans="14:16" ht="15" x14ac:dyDescent="0.25">
      <c r="N774" s="2"/>
      <c r="P774" s="32"/>
    </row>
    <row r="775" spans="14:16" ht="15" x14ac:dyDescent="0.25">
      <c r="N775" s="2"/>
      <c r="P775" s="32"/>
    </row>
    <row r="776" spans="14:16" ht="15" x14ac:dyDescent="0.25">
      <c r="N776" s="2"/>
      <c r="P776" s="32"/>
    </row>
    <row r="777" spans="14:16" ht="15" x14ac:dyDescent="0.25">
      <c r="N777" s="2"/>
      <c r="P777" s="32"/>
    </row>
    <row r="778" spans="14:16" ht="15" x14ac:dyDescent="0.25">
      <c r="N778" s="2"/>
      <c r="P778" s="32"/>
    </row>
    <row r="779" spans="14:16" ht="15" x14ac:dyDescent="0.25">
      <c r="N779" s="2"/>
      <c r="P779" s="32"/>
    </row>
    <row r="780" spans="14:16" ht="15" x14ac:dyDescent="0.25">
      <c r="N780" s="2"/>
      <c r="P780" s="32"/>
    </row>
    <row r="781" spans="14:16" ht="15" x14ac:dyDescent="0.25">
      <c r="N781" s="2"/>
      <c r="P781" s="32"/>
    </row>
    <row r="782" spans="14:16" ht="15" x14ac:dyDescent="0.25">
      <c r="N782" s="2"/>
      <c r="P782" s="32"/>
    </row>
    <row r="783" spans="14:16" ht="15" x14ac:dyDescent="0.25">
      <c r="N783" s="2"/>
      <c r="P783" s="32"/>
    </row>
    <row r="784" spans="14:16" ht="15" x14ac:dyDescent="0.25">
      <c r="N784" s="2"/>
      <c r="P784" s="32"/>
    </row>
    <row r="785" spans="14:16" ht="15" x14ac:dyDescent="0.25">
      <c r="N785" s="2"/>
      <c r="P785" s="32"/>
    </row>
    <row r="786" spans="14:16" ht="15" x14ac:dyDescent="0.25">
      <c r="N786" s="2"/>
      <c r="P786" s="32"/>
    </row>
    <row r="787" spans="14:16" ht="15" x14ac:dyDescent="0.25">
      <c r="N787" s="2"/>
      <c r="P787" s="32"/>
    </row>
    <row r="788" spans="14:16" ht="15" x14ac:dyDescent="0.25">
      <c r="N788" s="2"/>
      <c r="P788" s="32"/>
    </row>
    <row r="789" spans="14:16" ht="15" x14ac:dyDescent="0.25">
      <c r="N789" s="2"/>
      <c r="P789" s="32"/>
    </row>
    <row r="790" spans="14:16" ht="15" x14ac:dyDescent="0.25">
      <c r="N790" s="2"/>
      <c r="P790" s="32"/>
    </row>
    <row r="791" spans="14:16" ht="15" x14ac:dyDescent="0.25">
      <c r="N791" s="2"/>
      <c r="P791" s="32"/>
    </row>
    <row r="792" spans="14:16" ht="15" x14ac:dyDescent="0.25">
      <c r="N792" s="2"/>
      <c r="P792" s="32"/>
    </row>
    <row r="793" spans="14:16" ht="15" x14ac:dyDescent="0.25">
      <c r="N793" s="2"/>
      <c r="P793" s="32"/>
    </row>
    <row r="794" spans="14:16" ht="15" x14ac:dyDescent="0.25">
      <c r="N794" s="2"/>
      <c r="P794" s="32"/>
    </row>
    <row r="795" spans="14:16" ht="15" x14ac:dyDescent="0.25">
      <c r="N795" s="2"/>
      <c r="P795" s="32"/>
    </row>
    <row r="796" spans="14:16" ht="15" x14ac:dyDescent="0.25">
      <c r="N796" s="2"/>
      <c r="P796" s="32"/>
    </row>
    <row r="797" spans="14:16" ht="15" x14ac:dyDescent="0.25">
      <c r="N797" s="2"/>
      <c r="P797" s="32"/>
    </row>
    <row r="798" spans="14:16" ht="15" x14ac:dyDescent="0.25">
      <c r="N798" s="2"/>
      <c r="P798" s="32"/>
    </row>
    <row r="799" spans="14:16" ht="15" x14ac:dyDescent="0.25">
      <c r="N799" s="2"/>
      <c r="P799" s="32"/>
    </row>
    <row r="800" spans="14:16" ht="15" x14ac:dyDescent="0.25">
      <c r="N800" s="2"/>
      <c r="P800" s="32"/>
    </row>
    <row r="801" spans="14:16" ht="15" x14ac:dyDescent="0.25">
      <c r="N801" s="2"/>
      <c r="P801" s="32"/>
    </row>
    <row r="802" spans="14:16" ht="15" x14ac:dyDescent="0.25">
      <c r="N802" s="2"/>
      <c r="P802" s="32"/>
    </row>
    <row r="803" spans="14:16" ht="15" x14ac:dyDescent="0.25">
      <c r="N803" s="2"/>
      <c r="P803" s="32"/>
    </row>
    <row r="804" spans="14:16" ht="15" x14ac:dyDescent="0.25">
      <c r="N804" s="2"/>
      <c r="P804" s="32"/>
    </row>
    <row r="805" spans="14:16" ht="15" x14ac:dyDescent="0.25">
      <c r="N805" s="2"/>
      <c r="P805" s="32"/>
    </row>
    <row r="806" spans="14:16" ht="15" x14ac:dyDescent="0.25">
      <c r="N806" s="2"/>
      <c r="P806" s="32"/>
    </row>
    <row r="807" spans="14:16" ht="15" x14ac:dyDescent="0.25">
      <c r="N807" s="2"/>
      <c r="P807" s="32"/>
    </row>
    <row r="808" spans="14:16" ht="15" x14ac:dyDescent="0.25">
      <c r="N808" s="2"/>
      <c r="P808" s="32"/>
    </row>
    <row r="809" spans="14:16" ht="15" x14ac:dyDescent="0.25">
      <c r="N809" s="2"/>
      <c r="P809" s="32"/>
    </row>
    <row r="810" spans="14:16" ht="15" x14ac:dyDescent="0.25">
      <c r="N810" s="2"/>
      <c r="P810" s="32"/>
    </row>
    <row r="811" spans="14:16" ht="15" x14ac:dyDescent="0.25">
      <c r="N811" s="2"/>
      <c r="P811" s="32"/>
    </row>
    <row r="812" spans="14:16" ht="15" x14ac:dyDescent="0.25">
      <c r="N812" s="2"/>
      <c r="P812" s="32"/>
    </row>
    <row r="813" spans="14:16" ht="15" x14ac:dyDescent="0.25">
      <c r="N813" s="2"/>
      <c r="P813" s="32"/>
    </row>
    <row r="814" spans="14:16" ht="15" x14ac:dyDescent="0.25">
      <c r="N814" s="2"/>
      <c r="P814" s="32"/>
    </row>
    <row r="815" spans="14:16" ht="15" x14ac:dyDescent="0.25">
      <c r="N815" s="2"/>
      <c r="P815" s="32"/>
    </row>
    <row r="816" spans="14:16" ht="15" x14ac:dyDescent="0.25">
      <c r="N816" s="2"/>
      <c r="P816" s="32"/>
    </row>
    <row r="817" spans="14:16" ht="15" x14ac:dyDescent="0.25">
      <c r="N817" s="2"/>
      <c r="P817" s="32"/>
    </row>
    <row r="818" spans="14:16" ht="15" x14ac:dyDescent="0.25">
      <c r="N818" s="2"/>
      <c r="P818" s="32"/>
    </row>
    <row r="819" spans="14:16" ht="15" x14ac:dyDescent="0.25">
      <c r="N819" s="2"/>
      <c r="P819" s="32"/>
    </row>
    <row r="820" spans="14:16" ht="15" x14ac:dyDescent="0.25">
      <c r="N820" s="2"/>
      <c r="P820" s="32"/>
    </row>
    <row r="821" spans="14:16" ht="15" x14ac:dyDescent="0.25">
      <c r="N821" s="2"/>
      <c r="P821" s="32"/>
    </row>
    <row r="822" spans="14:16" ht="15" x14ac:dyDescent="0.25">
      <c r="N822" s="2"/>
      <c r="P822" s="32"/>
    </row>
    <row r="823" spans="14:16" ht="15" x14ac:dyDescent="0.25">
      <c r="N823" s="2"/>
      <c r="P823" s="32"/>
    </row>
    <row r="824" spans="14:16" ht="15" x14ac:dyDescent="0.25">
      <c r="N824" s="2"/>
      <c r="P824" s="32"/>
    </row>
    <row r="825" spans="14:16" ht="15" x14ac:dyDescent="0.25">
      <c r="N825" s="2"/>
      <c r="P825" s="32"/>
    </row>
    <row r="826" spans="14:16" ht="15" x14ac:dyDescent="0.25">
      <c r="N826" s="2"/>
      <c r="P826" s="32"/>
    </row>
    <row r="827" spans="14:16" ht="15" x14ac:dyDescent="0.25">
      <c r="N827" s="2"/>
      <c r="P827" s="32"/>
    </row>
    <row r="828" spans="14:16" ht="15" x14ac:dyDescent="0.25">
      <c r="N828" s="2"/>
      <c r="P828" s="32"/>
    </row>
    <row r="829" spans="14:16" ht="15" x14ac:dyDescent="0.25">
      <c r="N829" s="2"/>
      <c r="P829" s="32"/>
    </row>
    <row r="830" spans="14:16" ht="15" x14ac:dyDescent="0.25">
      <c r="N830" s="2"/>
      <c r="P830" s="32"/>
    </row>
    <row r="831" spans="14:16" ht="15" x14ac:dyDescent="0.25">
      <c r="N831" s="2"/>
      <c r="P831" s="32"/>
    </row>
    <row r="832" spans="14:16" ht="15" x14ac:dyDescent="0.25">
      <c r="N832" s="2"/>
      <c r="P832" s="32"/>
    </row>
    <row r="833" spans="14:16" ht="15" x14ac:dyDescent="0.25">
      <c r="N833" s="2"/>
      <c r="P833" s="32"/>
    </row>
    <row r="834" spans="14:16" ht="15" x14ac:dyDescent="0.25">
      <c r="N834" s="2"/>
      <c r="P834" s="32"/>
    </row>
    <row r="835" spans="14:16" ht="15" x14ac:dyDescent="0.25">
      <c r="N835" s="2"/>
      <c r="P835" s="32"/>
    </row>
    <row r="836" spans="14:16" ht="15" x14ac:dyDescent="0.25">
      <c r="N836" s="2"/>
      <c r="P836" s="32"/>
    </row>
    <row r="837" spans="14:16" ht="15" x14ac:dyDescent="0.25">
      <c r="N837" s="2"/>
      <c r="P837" s="32"/>
    </row>
    <row r="838" spans="14:16" ht="15" x14ac:dyDescent="0.25">
      <c r="N838" s="2"/>
      <c r="P838" s="32"/>
    </row>
    <row r="839" spans="14:16" ht="15" x14ac:dyDescent="0.25">
      <c r="N839" s="2"/>
      <c r="P839" s="32"/>
    </row>
    <row r="840" spans="14:16" ht="15" x14ac:dyDescent="0.25">
      <c r="N840" s="2"/>
      <c r="P840" s="32"/>
    </row>
    <row r="841" spans="14:16" ht="15" x14ac:dyDescent="0.25">
      <c r="N841" s="2"/>
      <c r="P841" s="32"/>
    </row>
    <row r="842" spans="14:16" ht="15" x14ac:dyDescent="0.25">
      <c r="N842" s="2"/>
      <c r="P842" s="32"/>
    </row>
    <row r="843" spans="14:16" ht="15" x14ac:dyDescent="0.25">
      <c r="N843" s="2"/>
      <c r="P843" s="32"/>
    </row>
    <row r="844" spans="14:16" ht="15" x14ac:dyDescent="0.25">
      <c r="N844" s="2"/>
      <c r="P844" s="32"/>
    </row>
    <row r="845" spans="14:16" ht="15" x14ac:dyDescent="0.25">
      <c r="N845" s="2"/>
      <c r="P845" s="32"/>
    </row>
    <row r="846" spans="14:16" ht="15" x14ac:dyDescent="0.25">
      <c r="N846" s="2"/>
      <c r="P846" s="32"/>
    </row>
    <row r="847" spans="14:16" ht="15" x14ac:dyDescent="0.25">
      <c r="N847" s="2"/>
      <c r="P847" s="32"/>
    </row>
    <row r="848" spans="14:16" ht="15" x14ac:dyDescent="0.25">
      <c r="N848" s="2"/>
      <c r="P848" s="32"/>
    </row>
    <row r="849" spans="14:16" ht="15" x14ac:dyDescent="0.25">
      <c r="N849" s="2"/>
      <c r="P849" s="32"/>
    </row>
    <row r="850" spans="14:16" ht="15" x14ac:dyDescent="0.25">
      <c r="N850" s="2"/>
      <c r="P850" s="32"/>
    </row>
    <row r="851" spans="14:16" ht="15" x14ac:dyDescent="0.25">
      <c r="N851" s="2"/>
      <c r="P851" s="32"/>
    </row>
    <row r="852" spans="14:16" ht="15" x14ac:dyDescent="0.25">
      <c r="N852" s="2"/>
      <c r="P852" s="32"/>
    </row>
    <row r="853" spans="14:16" ht="15" x14ac:dyDescent="0.25">
      <c r="N853" s="2"/>
      <c r="P853" s="32"/>
    </row>
    <row r="854" spans="14:16" ht="15" x14ac:dyDescent="0.25">
      <c r="N854" s="2"/>
      <c r="P854" s="32"/>
    </row>
    <row r="855" spans="14:16" ht="15" x14ac:dyDescent="0.25">
      <c r="N855" s="2"/>
      <c r="P855" s="32"/>
    </row>
    <row r="856" spans="14:16" ht="15" x14ac:dyDescent="0.25">
      <c r="N856" s="2"/>
      <c r="P856" s="32"/>
    </row>
    <row r="857" spans="14:16" ht="15" x14ac:dyDescent="0.25">
      <c r="N857" s="2"/>
      <c r="P857" s="32"/>
    </row>
    <row r="858" spans="14:16" ht="15" x14ac:dyDescent="0.25">
      <c r="N858" s="2"/>
      <c r="P858" s="32"/>
    </row>
    <row r="859" spans="14:16" ht="15" x14ac:dyDescent="0.25">
      <c r="N859" s="2"/>
      <c r="P859" s="32"/>
    </row>
  </sheetData>
  <mergeCells count="11">
    <mergeCell ref="C2:K2"/>
    <mergeCell ref="C3:K3"/>
    <mergeCell ref="C4:K4"/>
    <mergeCell ref="F27:O28"/>
    <mergeCell ref="M5:R8"/>
    <mergeCell ref="G12:G13"/>
    <mergeCell ref="G15:G16"/>
    <mergeCell ref="H15:H16"/>
    <mergeCell ref="O26:P26"/>
    <mergeCell ref="F23:R24"/>
    <mergeCell ref="O22:P2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154"/>
  <sheetViews>
    <sheetView workbookViewId="0">
      <selection activeCell="N24" sqref="N24"/>
    </sheetView>
  </sheetViews>
  <sheetFormatPr defaultColWidth="12.28515625" defaultRowHeight="15" customHeight="1" x14ac:dyDescent="0.25"/>
  <cols>
    <col min="1" max="3" width="2" style="31" customWidth="1"/>
    <col min="4" max="4" width="7.85546875" style="32" customWidth="1"/>
    <col min="5" max="5" width="11.140625" style="32" customWidth="1"/>
    <col min="6" max="6" width="15.7109375" style="32" customWidth="1"/>
    <col min="7" max="7" width="10.85546875" style="32" customWidth="1"/>
    <col min="8" max="8" width="3.140625" style="32" customWidth="1"/>
    <col min="9" max="9" width="24" style="32" customWidth="1"/>
    <col min="10" max="10" width="19.28515625" style="32" customWidth="1"/>
    <col min="11" max="11" width="20.28515625" style="32" customWidth="1"/>
    <col min="12" max="12" width="14.42578125" style="32" customWidth="1"/>
    <col min="13" max="13" width="15.5703125" style="32" customWidth="1"/>
    <col min="14" max="14" width="17.7109375" style="32" customWidth="1"/>
    <col min="15" max="15" width="4.85546875" style="32" customWidth="1"/>
    <col min="16" max="16" width="1.28515625" style="32" customWidth="1"/>
    <col min="17" max="17" width="12.28515625" style="6" customWidth="1"/>
    <col min="18" max="18" width="12.28515625" style="31"/>
    <col min="19" max="16384" width="12.28515625" style="32"/>
  </cols>
  <sheetData>
    <row r="1" spans="2:39" s="29" customFormat="1" ht="15" customHeight="1" x14ac:dyDescent="0.25">
      <c r="D1" s="43"/>
      <c r="I1" s="93"/>
      <c r="Q1" s="15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</row>
    <row r="2" spans="2:39" ht="37.5" customHeight="1" thickBot="1" x14ac:dyDescent="0.3">
      <c r="B2" s="32"/>
      <c r="C2" s="32"/>
      <c r="D2" s="207" t="s">
        <v>24</v>
      </c>
      <c r="E2" s="207"/>
      <c r="F2" s="207"/>
      <c r="G2" s="207"/>
      <c r="H2" s="207"/>
      <c r="I2" s="207"/>
      <c r="J2" s="207"/>
      <c r="K2" s="207"/>
      <c r="L2" s="207"/>
      <c r="M2" s="207"/>
      <c r="N2" s="33"/>
      <c r="O2" s="33"/>
      <c r="P2" s="29"/>
      <c r="R2" s="32"/>
    </row>
    <row r="3" spans="2:39" ht="29.25" customHeight="1" thickBot="1" x14ac:dyDescent="0.3">
      <c r="B3" s="32"/>
      <c r="C3" s="32"/>
      <c r="D3" s="111"/>
      <c r="E3" s="111"/>
      <c r="F3" s="111"/>
      <c r="G3" s="111"/>
      <c r="I3" s="108" t="s">
        <v>31</v>
      </c>
      <c r="J3" s="36"/>
      <c r="K3" s="81" t="s">
        <v>11</v>
      </c>
      <c r="L3" s="24"/>
      <c r="M3" s="108" t="s">
        <v>12</v>
      </c>
      <c r="N3" s="64"/>
      <c r="P3" s="29"/>
      <c r="Q3" s="96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2:39" ht="8.25" customHeight="1" thickBot="1" x14ac:dyDescent="0.3">
      <c r="B4" s="32"/>
      <c r="C4" s="32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8"/>
      <c r="P4" s="29"/>
      <c r="Q4" s="96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2:39" ht="76.5" customHeight="1" x14ac:dyDescent="0.25">
      <c r="B5" s="32"/>
      <c r="C5" s="65"/>
      <c r="D5" s="257" t="str">
        <f>Problema!C4</f>
        <v>Tabela1: Frequência cardíaca máxima (FC MAX) durante  atividade física na esteira das 20  pessoas que realizaram esta atividade ontem a partir da 18h, na Academia SR</v>
      </c>
      <c r="E5" s="257"/>
      <c r="F5" s="257"/>
      <c r="G5" s="258"/>
      <c r="H5" s="41"/>
      <c r="I5" s="242" t="s">
        <v>32</v>
      </c>
      <c r="J5" s="242"/>
      <c r="K5" s="242"/>
      <c r="L5" s="242"/>
      <c r="M5" s="242"/>
      <c r="N5" s="242"/>
      <c r="O5" s="84"/>
      <c r="P5" s="29"/>
      <c r="Q5" s="97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2:39" ht="32.25" customHeight="1" x14ac:dyDescent="0.25">
      <c r="B6" s="32"/>
      <c r="C6" s="67"/>
      <c r="D6" s="45" t="str">
        <f>Problema!C5</f>
        <v xml:space="preserve">Nº        da ficha   </v>
      </c>
      <c r="E6" s="47" t="str">
        <f>Problema!D5</f>
        <v>Idade   (x anos)</v>
      </c>
      <c r="F6" s="45" t="str">
        <f>Problema!E5</f>
        <v>FC MAX    (y bpm)</v>
      </c>
      <c r="G6" s="68"/>
      <c r="H6" s="16"/>
      <c r="I6" s="100" t="s">
        <v>15</v>
      </c>
      <c r="J6" s="101" t="s">
        <v>40</v>
      </c>
      <c r="K6" s="119">
        <f>CORREL(E7:E25,F7:F25)</f>
        <v>-0.90840246278627201</v>
      </c>
      <c r="M6" s="102" t="s">
        <v>39</v>
      </c>
      <c r="N6" s="118">
        <f>ABS(K6)</f>
        <v>0.90840246278627201</v>
      </c>
      <c r="P6" s="29"/>
      <c r="Q6" s="97"/>
      <c r="R6" s="32"/>
    </row>
    <row r="7" spans="2:39" ht="11.25" customHeight="1" x14ac:dyDescent="0.25">
      <c r="B7" s="32"/>
      <c r="C7" s="67"/>
      <c r="D7" s="6">
        <f>Problema!C6</f>
        <v>1</v>
      </c>
      <c r="E7" s="88">
        <f>Problema!D6</f>
        <v>12</v>
      </c>
      <c r="F7" s="90">
        <f>Problema!E6</f>
        <v>192</v>
      </c>
      <c r="G7" s="68"/>
      <c r="H7" s="16"/>
      <c r="P7" s="29"/>
      <c r="Q7" s="97"/>
      <c r="R7" s="32"/>
    </row>
    <row r="8" spans="2:39" ht="11.25" customHeight="1" x14ac:dyDescent="0.25">
      <c r="B8" s="32"/>
      <c r="C8" s="67"/>
      <c r="D8" s="6">
        <f>Problema!C7</f>
        <v>2</v>
      </c>
      <c r="E8" s="88">
        <f>Problema!D7</f>
        <v>16</v>
      </c>
      <c r="F8" s="90">
        <f>Problema!E7</f>
        <v>196</v>
      </c>
      <c r="G8" s="69"/>
      <c r="H8" s="18"/>
      <c r="I8" s="216" t="s">
        <v>19</v>
      </c>
      <c r="J8" s="216"/>
      <c r="K8" s="216"/>
      <c r="L8" s="216"/>
      <c r="M8" s="216"/>
      <c r="N8" s="216"/>
      <c r="O8" s="8"/>
      <c r="P8" s="29"/>
      <c r="Q8" s="97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2:39" ht="11.25" customHeight="1" x14ac:dyDescent="0.25">
      <c r="B9" s="32"/>
      <c r="C9" s="67"/>
      <c r="D9" s="6">
        <f>Problema!C8</f>
        <v>3</v>
      </c>
      <c r="E9" s="88">
        <f>Problema!D8</f>
        <v>19</v>
      </c>
      <c r="F9" s="90">
        <f>Problema!E8</f>
        <v>199</v>
      </c>
      <c r="G9" s="70"/>
      <c r="H9" s="21"/>
      <c r="I9" s="216"/>
      <c r="J9" s="216"/>
      <c r="K9" s="216"/>
      <c r="L9" s="216"/>
      <c r="M9" s="216"/>
      <c r="N9" s="216"/>
      <c r="P9" s="29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2:39" ht="13.5" customHeight="1" x14ac:dyDescent="0.25">
      <c r="B10" s="32"/>
      <c r="C10" s="67"/>
      <c r="D10" s="6">
        <f>Problema!C9</f>
        <v>4</v>
      </c>
      <c r="E10" s="88">
        <f>Problema!D9</f>
        <v>19</v>
      </c>
      <c r="F10" s="90">
        <f>Problema!E9</f>
        <v>199</v>
      </c>
      <c r="G10" s="71"/>
      <c r="H10" s="6"/>
      <c r="I10" s="216"/>
      <c r="J10" s="216"/>
      <c r="K10" s="216"/>
      <c r="L10" s="216"/>
      <c r="M10" s="216"/>
      <c r="N10" s="216"/>
      <c r="O10" s="57"/>
      <c r="P10" s="29"/>
      <c r="Q10" s="96" t="s">
        <v>23</v>
      </c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2:39" ht="11.25" customHeight="1" x14ac:dyDescent="0.25">
      <c r="B11" s="32"/>
      <c r="C11" s="67"/>
      <c r="D11" s="6">
        <f>Problema!C10</f>
        <v>5</v>
      </c>
      <c r="E11" s="88">
        <f>Problema!D10</f>
        <v>21</v>
      </c>
      <c r="F11" s="90">
        <f>Problema!E10</f>
        <v>200</v>
      </c>
      <c r="G11" s="71"/>
      <c r="H11" s="6"/>
      <c r="I11" s="216"/>
      <c r="J11" s="216"/>
      <c r="K11" s="216"/>
      <c r="L11" s="216"/>
      <c r="M11" s="216"/>
      <c r="N11" s="216"/>
      <c r="O11" s="57"/>
      <c r="P11" s="29"/>
      <c r="Q11" s="98"/>
      <c r="R11" s="35"/>
      <c r="S11" s="35"/>
      <c r="T11" s="35"/>
      <c r="U11" s="35"/>
      <c r="V11" s="35"/>
      <c r="W11" s="35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2:39" ht="11.25" customHeight="1" x14ac:dyDescent="0.25">
      <c r="B12" s="32"/>
      <c r="C12" s="67"/>
      <c r="D12" s="6">
        <f>Problema!C11</f>
        <v>6</v>
      </c>
      <c r="E12" s="88">
        <f>Problema!D11</f>
        <v>21</v>
      </c>
      <c r="F12" s="90">
        <f>Problema!E11</f>
        <v>194</v>
      </c>
      <c r="G12" s="72"/>
      <c r="H12" s="24"/>
      <c r="I12" s="259" t="s">
        <v>36</v>
      </c>
      <c r="J12" s="259"/>
      <c r="K12" s="259"/>
      <c r="L12" s="259"/>
      <c r="M12" s="259"/>
      <c r="N12" s="259"/>
      <c r="O12" s="92"/>
      <c r="P12" s="29"/>
      <c r="Q12" s="92"/>
      <c r="R12" s="92"/>
      <c r="S12" s="92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2:39" ht="11.25" customHeight="1" x14ac:dyDescent="0.25">
      <c r="B13" s="32"/>
      <c r="C13" s="67"/>
      <c r="D13" s="6">
        <f>Problema!C12</f>
        <v>7</v>
      </c>
      <c r="E13" s="88">
        <f>Problema!D12</f>
        <v>23</v>
      </c>
      <c r="F13" s="90">
        <f>Problema!E12</f>
        <v>198</v>
      </c>
      <c r="G13" s="73"/>
      <c r="H13" s="26"/>
      <c r="I13" s="259"/>
      <c r="J13" s="259"/>
      <c r="K13" s="259"/>
      <c r="L13" s="259"/>
      <c r="M13" s="259"/>
      <c r="N13" s="259"/>
      <c r="O13" s="63"/>
      <c r="P13" s="29"/>
      <c r="Q13" s="15"/>
      <c r="R13" s="30"/>
      <c r="S13" s="30"/>
      <c r="T13" s="30"/>
      <c r="U13" s="30"/>
      <c r="V13" s="30"/>
      <c r="W13" s="30"/>
    </row>
    <row r="14" spans="2:39" ht="11.25" customHeight="1" x14ac:dyDescent="0.25">
      <c r="B14" s="32"/>
      <c r="C14" s="67"/>
      <c r="D14" s="6">
        <f>Problema!C13</f>
        <v>8</v>
      </c>
      <c r="E14" s="88">
        <f>Problema!D13</f>
        <v>23</v>
      </c>
      <c r="F14" s="90">
        <f>Problema!E13</f>
        <v>200</v>
      </c>
      <c r="G14" s="71"/>
      <c r="H14" s="6"/>
      <c r="I14" s="259"/>
      <c r="J14" s="259"/>
      <c r="K14" s="259"/>
      <c r="L14" s="259"/>
      <c r="M14" s="259"/>
      <c r="N14" s="259"/>
      <c r="O14" s="83"/>
      <c r="P14" s="29"/>
      <c r="Q14" s="83"/>
      <c r="R14" s="83"/>
      <c r="S14" s="83"/>
      <c r="T14" s="30"/>
      <c r="U14" s="30"/>
      <c r="V14" s="30"/>
      <c r="W14" s="30"/>
    </row>
    <row r="15" spans="2:39" ht="11.25" customHeight="1" x14ac:dyDescent="0.25">
      <c r="B15" s="32"/>
      <c r="C15" s="67"/>
      <c r="D15" s="3">
        <f>Problema!C14</f>
        <v>9</v>
      </c>
      <c r="E15" s="88">
        <f>Problema!D14</f>
        <v>24</v>
      </c>
      <c r="F15" s="90">
        <f>Problema!E14</f>
        <v>202</v>
      </c>
      <c r="G15" s="74"/>
      <c r="H15" s="27"/>
      <c r="I15" s="99" t="s">
        <v>20</v>
      </c>
      <c r="J15" s="95"/>
      <c r="K15" s="95"/>
      <c r="L15" s="95"/>
      <c r="M15" s="95"/>
      <c r="N15" s="122"/>
      <c r="O15" s="63"/>
      <c r="P15" s="29"/>
      <c r="Q15" s="15"/>
      <c r="R15" s="30"/>
      <c r="S15" s="30"/>
      <c r="T15" s="30"/>
      <c r="U15" s="30"/>
      <c r="V15" s="30"/>
      <c r="W15" s="30"/>
    </row>
    <row r="16" spans="2:39" ht="11.25" customHeight="1" x14ac:dyDescent="0.25">
      <c r="B16" s="32"/>
      <c r="C16" s="67"/>
      <c r="D16" s="6">
        <f>Problema!C15</f>
        <v>10</v>
      </c>
      <c r="E16" s="88">
        <f>Problema!D15</f>
        <v>25</v>
      </c>
      <c r="F16" s="90">
        <f>Problema!E15</f>
        <v>183</v>
      </c>
      <c r="G16" s="73"/>
      <c r="H16" s="26"/>
      <c r="I16" s="99" t="s">
        <v>16</v>
      </c>
      <c r="J16" s="95"/>
      <c r="K16" s="95"/>
      <c r="L16" s="95"/>
      <c r="M16" s="95"/>
      <c r="N16" s="122"/>
      <c r="O16" s="48"/>
      <c r="P16" s="29"/>
      <c r="R16" s="32"/>
    </row>
    <row r="17" spans="1:18" ht="11.25" customHeight="1" x14ac:dyDescent="0.25">
      <c r="B17" s="32"/>
      <c r="C17" s="67"/>
      <c r="D17" s="6">
        <f>Problema!C16</f>
        <v>11</v>
      </c>
      <c r="E17" s="88">
        <f>Problema!D16</f>
        <v>26</v>
      </c>
      <c r="F17" s="90">
        <f>Problema!E16</f>
        <v>192</v>
      </c>
      <c r="G17" s="73"/>
      <c r="H17" s="26"/>
      <c r="I17" s="99" t="s">
        <v>25</v>
      </c>
      <c r="J17" s="95"/>
      <c r="K17" s="95"/>
      <c r="L17" s="95"/>
      <c r="M17" s="95"/>
      <c r="N17" s="95"/>
      <c r="P17" s="29"/>
      <c r="Q17" s="117" t="s">
        <v>22</v>
      </c>
      <c r="R17" s="32"/>
    </row>
    <row r="18" spans="1:18" s="5" customFormat="1" ht="11.25" customHeight="1" x14ac:dyDescent="0.25">
      <c r="A18" s="37"/>
      <c r="B18" s="32"/>
      <c r="C18" s="67"/>
      <c r="D18" s="3">
        <f>Problema!C17</f>
        <v>12</v>
      </c>
      <c r="E18" s="88">
        <f>Problema!D17</f>
        <v>27</v>
      </c>
      <c r="F18" s="90">
        <f>Problema!E17</f>
        <v>189</v>
      </c>
      <c r="G18" s="75"/>
      <c r="H18" s="3"/>
      <c r="I18" s="32"/>
      <c r="J18" s="95"/>
      <c r="K18" s="95"/>
      <c r="L18" s="95"/>
      <c r="M18" s="95"/>
      <c r="N18" s="95"/>
      <c r="P18" s="29"/>
      <c r="Q18" s="117" t="s">
        <v>21</v>
      </c>
    </row>
    <row r="19" spans="1:18" ht="11.25" customHeight="1" x14ac:dyDescent="0.25">
      <c r="B19" s="32"/>
      <c r="C19" s="67"/>
      <c r="D19" s="6">
        <f>Problema!C18</f>
        <v>13</v>
      </c>
      <c r="E19" s="88">
        <f>Problema!D18</f>
        <v>36</v>
      </c>
      <c r="F19" s="90">
        <f>Problema!E18</f>
        <v>184</v>
      </c>
      <c r="G19" s="71"/>
      <c r="H19" s="6"/>
      <c r="I19" s="118" t="s">
        <v>38</v>
      </c>
      <c r="J19" s="6"/>
      <c r="N19" s="95"/>
      <c r="P19" s="29"/>
      <c r="Q19" s="117" t="s">
        <v>26</v>
      </c>
      <c r="R19" s="32"/>
    </row>
    <row r="20" spans="1:18" ht="11.25" customHeight="1" x14ac:dyDescent="0.25">
      <c r="B20" s="32"/>
      <c r="C20" s="67"/>
      <c r="D20" s="6">
        <f>Problema!C19</f>
        <v>14</v>
      </c>
      <c r="E20" s="88">
        <f>Problema!D19</f>
        <v>39</v>
      </c>
      <c r="F20" s="90">
        <f>Problema!E19</f>
        <v>181</v>
      </c>
      <c r="G20" s="76"/>
      <c r="H20" s="13"/>
      <c r="I20" s="6"/>
      <c r="J20" s="14"/>
      <c r="N20" s="95"/>
      <c r="P20" s="29"/>
      <c r="R20" s="32"/>
    </row>
    <row r="21" spans="1:18" s="5" customFormat="1" ht="11.25" customHeight="1" x14ac:dyDescent="0.25">
      <c r="A21" s="37"/>
      <c r="B21" s="32"/>
      <c r="C21" s="67"/>
      <c r="D21" s="6">
        <f>Problema!C20</f>
        <v>15</v>
      </c>
      <c r="E21" s="88">
        <f>Problema!D20</f>
        <v>45</v>
      </c>
      <c r="F21" s="90">
        <f>Problema!E20</f>
        <v>173</v>
      </c>
      <c r="G21" s="71"/>
      <c r="H21" s="6"/>
      <c r="I21" s="5" t="s">
        <v>37</v>
      </c>
      <c r="J21" s="103" t="str">
        <f>IF(N6&gt;=0.6,Q19,IF(N6&gt;=0.3,Q18,Q17))</f>
        <v xml:space="preserve">|R| é igual ou maior a  0,60, portanto a associação entre as variáveis consideradas  é forte.  </v>
      </c>
      <c r="K21" s="95"/>
      <c r="L21" s="95"/>
      <c r="M21" s="95"/>
      <c r="N21" s="95"/>
      <c r="P21" s="29"/>
      <c r="Q21" s="3"/>
    </row>
    <row r="22" spans="1:18" ht="15" customHeight="1" x14ac:dyDescent="0.25">
      <c r="B22" s="32"/>
      <c r="C22" s="67"/>
      <c r="D22" s="3">
        <f>Problema!C21</f>
        <v>16</v>
      </c>
      <c r="E22" s="88">
        <f>Problema!D21</f>
        <v>41</v>
      </c>
      <c r="F22" s="90">
        <f>Problema!E21</f>
        <v>177</v>
      </c>
      <c r="G22" s="77"/>
      <c r="H22" s="40"/>
      <c r="K22" s="6"/>
      <c r="L22" s="6"/>
      <c r="P22" s="29"/>
      <c r="R22" s="32"/>
    </row>
    <row r="23" spans="1:18" ht="11.25" customHeight="1" x14ac:dyDescent="0.25">
      <c r="B23" s="32"/>
      <c r="C23" s="67"/>
      <c r="D23" s="6">
        <f>Problema!C22</f>
        <v>17</v>
      </c>
      <c r="E23" s="88">
        <f>Problema!D22</f>
        <v>47</v>
      </c>
      <c r="F23" s="90">
        <f>Problema!E22</f>
        <v>171</v>
      </c>
      <c r="G23" s="78"/>
      <c r="H23" s="14"/>
      <c r="K23" s="23"/>
      <c r="L23" s="6"/>
      <c r="P23" s="29"/>
      <c r="R23" s="32"/>
    </row>
    <row r="24" spans="1:18" ht="15" customHeight="1" x14ac:dyDescent="0.25">
      <c r="B24" s="32"/>
      <c r="C24" s="67"/>
      <c r="D24" s="6">
        <f>Problema!C23</f>
        <v>18</v>
      </c>
      <c r="E24" s="88">
        <f>Problema!D23</f>
        <v>48</v>
      </c>
      <c r="F24" s="90">
        <f>Problema!E23</f>
        <v>170</v>
      </c>
      <c r="G24" s="72"/>
      <c r="H24" s="24"/>
      <c r="K24" s="6"/>
      <c r="L24" s="6"/>
      <c r="P24" s="29"/>
      <c r="R24" s="32"/>
    </row>
    <row r="25" spans="1:18" s="39" customFormat="1" ht="15" customHeight="1" x14ac:dyDescent="0.25">
      <c r="A25" s="38"/>
      <c r="B25" s="32"/>
      <c r="C25" s="67"/>
      <c r="D25" s="9">
        <f>Problema!C24</f>
        <v>19</v>
      </c>
      <c r="E25" s="88">
        <f>Problema!D24</f>
        <v>49</v>
      </c>
      <c r="F25" s="90">
        <f>Problema!E24</f>
        <v>169</v>
      </c>
      <c r="G25" s="71"/>
      <c r="H25" s="6"/>
      <c r="I25" s="23"/>
      <c r="J25" s="40"/>
      <c r="K25" s="40"/>
      <c r="L25" s="40"/>
      <c r="P25" s="29"/>
      <c r="Q25" s="40"/>
    </row>
    <row r="26" spans="1:18" ht="15" customHeight="1" thickBot="1" x14ac:dyDescent="0.3">
      <c r="B26" s="32"/>
      <c r="C26" s="79"/>
      <c r="D26" s="46">
        <f>Problema!C25</f>
        <v>20</v>
      </c>
      <c r="E26" s="89">
        <f>Problema!D25</f>
        <v>51</v>
      </c>
      <c r="F26" s="91">
        <f>Problema!E25</f>
        <v>167</v>
      </c>
      <c r="G26" s="80"/>
      <c r="H26" s="6"/>
      <c r="I26" s="204"/>
      <c r="J26" s="205"/>
      <c r="K26" s="6"/>
      <c r="L26" s="6"/>
      <c r="P26" s="29"/>
      <c r="R26" s="32"/>
    </row>
    <row r="27" spans="1:18" ht="15" customHeight="1" x14ac:dyDescent="0.25">
      <c r="B27" s="32"/>
      <c r="C27" s="32"/>
      <c r="I27" s="204"/>
      <c r="J27" s="205"/>
      <c r="K27" s="6"/>
      <c r="L27" s="6"/>
      <c r="P27" s="29"/>
      <c r="R27" s="32"/>
    </row>
    <row r="28" spans="1:18" ht="15" customHeight="1" x14ac:dyDescent="0.25">
      <c r="B28" s="32"/>
      <c r="C28" s="32"/>
      <c r="P28" s="29"/>
      <c r="R28" s="32"/>
    </row>
    <row r="29" spans="1:18" ht="15" customHeight="1" x14ac:dyDescent="0.25">
      <c r="B29" s="32"/>
      <c r="C29" s="32"/>
      <c r="P29" s="29"/>
      <c r="R29" s="32"/>
    </row>
    <row r="30" spans="1:18" ht="15" customHeight="1" x14ac:dyDescent="0.25">
      <c r="B30" s="32"/>
      <c r="C30" s="32"/>
      <c r="D30" s="6"/>
      <c r="E30" s="6"/>
      <c r="F30" s="6"/>
      <c r="P30" s="29"/>
      <c r="R30" s="32"/>
    </row>
    <row r="31" spans="1:18" ht="15" customHeight="1" x14ac:dyDescent="0.25"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R31" s="32"/>
    </row>
    <row r="32" spans="1:18" ht="15" customHeight="1" x14ac:dyDescent="0.25">
      <c r="A32" s="32"/>
      <c r="B32" s="32"/>
      <c r="C32" s="32"/>
      <c r="R32" s="32"/>
    </row>
    <row r="33" spans="1:18" s="32" customFormat="1" ht="15" customHeight="1" x14ac:dyDescent="0.25">
      <c r="Q33" s="6"/>
    </row>
    <row r="34" spans="1:18" s="32" customFormat="1" ht="15" customHeight="1" x14ac:dyDescent="0.25">
      <c r="Q34" s="6"/>
    </row>
    <row r="35" spans="1:18" s="32" customFormat="1" ht="15" customHeight="1" x14ac:dyDescent="0.25">
      <c r="Q35" s="6"/>
    </row>
    <row r="36" spans="1:18" s="32" customFormat="1" ht="15" customHeight="1" x14ac:dyDescent="0.25">
      <c r="Q36" s="6"/>
    </row>
    <row r="37" spans="1:18" s="32" customFormat="1" ht="15" customHeight="1" x14ac:dyDescent="0.25">
      <c r="Q37" s="6"/>
    </row>
    <row r="38" spans="1:18" ht="15" customHeight="1" x14ac:dyDescent="0.25">
      <c r="A38" s="32"/>
      <c r="B38" s="32"/>
      <c r="C38" s="32"/>
      <c r="K38" s="8"/>
      <c r="L38" s="8"/>
      <c r="R38" s="32"/>
    </row>
    <row r="39" spans="1:18" ht="15" customHeight="1" x14ac:dyDescent="0.25">
      <c r="A39" s="32"/>
      <c r="B39" s="32"/>
      <c r="C39" s="32"/>
      <c r="K39" s="4"/>
      <c r="L39" s="28"/>
      <c r="R39" s="32"/>
    </row>
    <row r="40" spans="1:18" ht="15" customHeight="1" x14ac:dyDescent="0.25">
      <c r="A40" s="32"/>
      <c r="B40" s="32"/>
      <c r="C40" s="32"/>
      <c r="K40" s="8"/>
      <c r="L40" s="8"/>
      <c r="R40" s="32"/>
    </row>
    <row r="41" spans="1:18" s="32" customFormat="1" ht="15" customHeight="1" x14ac:dyDescent="0.25">
      <c r="Q41" s="6"/>
    </row>
    <row r="42" spans="1:18" s="32" customFormat="1" ht="15" customHeight="1" x14ac:dyDescent="0.25">
      <c r="Q42" s="6"/>
    </row>
    <row r="43" spans="1:18" s="32" customFormat="1" ht="15" customHeight="1" x14ac:dyDescent="0.25">
      <c r="Q43" s="6"/>
    </row>
    <row r="44" spans="1:18" s="32" customFormat="1" ht="15" customHeight="1" x14ac:dyDescent="0.25">
      <c r="Q44" s="6"/>
    </row>
    <row r="45" spans="1:18" s="32" customFormat="1" ht="15" customHeight="1" x14ac:dyDescent="0.25">
      <c r="Q45" s="6"/>
    </row>
    <row r="46" spans="1:18" s="32" customFormat="1" ht="15" customHeight="1" x14ac:dyDescent="0.25">
      <c r="Q46" s="6"/>
    </row>
    <row r="47" spans="1:18" s="32" customFormat="1" ht="15" customHeight="1" x14ac:dyDescent="0.25">
      <c r="Q47" s="6"/>
    </row>
    <row r="48" spans="1:18" s="32" customFormat="1" ht="15" customHeight="1" x14ac:dyDescent="0.25">
      <c r="Q48" s="6"/>
    </row>
    <row r="49" spans="17:17" s="32" customFormat="1" ht="15" customHeight="1" x14ac:dyDescent="0.25">
      <c r="Q49" s="6"/>
    </row>
    <row r="50" spans="17:17" s="32" customFormat="1" ht="15" customHeight="1" x14ac:dyDescent="0.25">
      <c r="Q50" s="6"/>
    </row>
    <row r="51" spans="17:17" s="32" customFormat="1" ht="15" customHeight="1" x14ac:dyDescent="0.25">
      <c r="Q51" s="6"/>
    </row>
    <row r="52" spans="17:17" s="32" customFormat="1" ht="15" customHeight="1" x14ac:dyDescent="0.25">
      <c r="Q52" s="6"/>
    </row>
    <row r="53" spans="17:17" s="32" customFormat="1" ht="15" customHeight="1" x14ac:dyDescent="0.25">
      <c r="Q53" s="6"/>
    </row>
    <row r="54" spans="17:17" s="32" customFormat="1" ht="15" customHeight="1" x14ac:dyDescent="0.25">
      <c r="Q54" s="6"/>
    </row>
    <row r="55" spans="17:17" s="32" customFormat="1" ht="15" customHeight="1" x14ac:dyDescent="0.25">
      <c r="Q55" s="6"/>
    </row>
    <row r="56" spans="17:17" s="32" customFormat="1" ht="15" customHeight="1" x14ac:dyDescent="0.25">
      <c r="Q56" s="6"/>
    </row>
    <row r="57" spans="17:17" s="32" customFormat="1" ht="15" customHeight="1" x14ac:dyDescent="0.25">
      <c r="Q57" s="6"/>
    </row>
    <row r="58" spans="17:17" s="32" customFormat="1" ht="15" customHeight="1" x14ac:dyDescent="0.25">
      <c r="Q58" s="6"/>
    </row>
    <row r="59" spans="17:17" s="32" customFormat="1" ht="15" customHeight="1" x14ac:dyDescent="0.25">
      <c r="Q59" s="6"/>
    </row>
    <row r="60" spans="17:17" s="32" customFormat="1" ht="15" customHeight="1" x14ac:dyDescent="0.25">
      <c r="Q60" s="6"/>
    </row>
    <row r="61" spans="17:17" s="32" customFormat="1" ht="15" customHeight="1" x14ac:dyDescent="0.25">
      <c r="Q61" s="6"/>
    </row>
    <row r="62" spans="17:17" s="32" customFormat="1" ht="15" customHeight="1" x14ac:dyDescent="0.25">
      <c r="Q62" s="6"/>
    </row>
    <row r="63" spans="17:17" s="32" customFormat="1" ht="15" customHeight="1" x14ac:dyDescent="0.25">
      <c r="Q63" s="6"/>
    </row>
    <row r="64" spans="17:17" s="32" customFormat="1" ht="15" customHeight="1" x14ac:dyDescent="0.25">
      <c r="Q64" s="6"/>
    </row>
    <row r="65" spans="17:17" s="32" customFormat="1" ht="15" customHeight="1" x14ac:dyDescent="0.25">
      <c r="Q65" s="6"/>
    </row>
    <row r="66" spans="17:17" s="32" customFormat="1" ht="15" customHeight="1" x14ac:dyDescent="0.25">
      <c r="Q66" s="6"/>
    </row>
    <row r="67" spans="17:17" s="32" customFormat="1" ht="15" customHeight="1" x14ac:dyDescent="0.25">
      <c r="Q67" s="6"/>
    </row>
    <row r="68" spans="17:17" s="32" customFormat="1" ht="15" customHeight="1" x14ac:dyDescent="0.25">
      <c r="Q68" s="6"/>
    </row>
    <row r="69" spans="17:17" s="32" customFormat="1" ht="15" customHeight="1" x14ac:dyDescent="0.25">
      <c r="Q69" s="6"/>
    </row>
    <row r="70" spans="17:17" s="32" customFormat="1" ht="15" customHeight="1" x14ac:dyDescent="0.25">
      <c r="Q70" s="6"/>
    </row>
    <row r="71" spans="17:17" s="32" customFormat="1" ht="15" customHeight="1" x14ac:dyDescent="0.25">
      <c r="Q71" s="6"/>
    </row>
    <row r="72" spans="17:17" s="32" customFormat="1" ht="15" customHeight="1" x14ac:dyDescent="0.25">
      <c r="Q72" s="6"/>
    </row>
    <row r="73" spans="17:17" s="32" customFormat="1" ht="15" customHeight="1" x14ac:dyDescent="0.25">
      <c r="Q73" s="6"/>
    </row>
    <row r="74" spans="17:17" s="32" customFormat="1" ht="15" customHeight="1" x14ac:dyDescent="0.25">
      <c r="Q74" s="6"/>
    </row>
    <row r="75" spans="17:17" s="32" customFormat="1" ht="15" customHeight="1" x14ac:dyDescent="0.25">
      <c r="Q75" s="6"/>
    </row>
    <row r="76" spans="17:17" s="32" customFormat="1" ht="15" customHeight="1" x14ac:dyDescent="0.25">
      <c r="Q76" s="6"/>
    </row>
    <row r="77" spans="17:17" s="32" customFormat="1" ht="15" customHeight="1" x14ac:dyDescent="0.25">
      <c r="Q77" s="6"/>
    </row>
    <row r="78" spans="17:17" s="32" customFormat="1" ht="15" customHeight="1" x14ac:dyDescent="0.25">
      <c r="Q78" s="6"/>
    </row>
    <row r="79" spans="17:17" s="32" customFormat="1" ht="15" customHeight="1" x14ac:dyDescent="0.25">
      <c r="Q79" s="6"/>
    </row>
    <row r="80" spans="17:17" s="32" customFormat="1" ht="15" customHeight="1" x14ac:dyDescent="0.25">
      <c r="Q80" s="6"/>
    </row>
    <row r="81" spans="17:17" s="32" customFormat="1" ht="15" customHeight="1" x14ac:dyDescent="0.25">
      <c r="Q81" s="6"/>
    </row>
    <row r="82" spans="17:17" s="32" customFormat="1" ht="15" customHeight="1" x14ac:dyDescent="0.25">
      <c r="Q82" s="6"/>
    </row>
    <row r="83" spans="17:17" s="32" customFormat="1" ht="15" customHeight="1" x14ac:dyDescent="0.25">
      <c r="Q83" s="6"/>
    </row>
    <row r="84" spans="17:17" s="32" customFormat="1" ht="15" customHeight="1" x14ac:dyDescent="0.25">
      <c r="Q84" s="6"/>
    </row>
    <row r="85" spans="17:17" s="32" customFormat="1" ht="15" customHeight="1" x14ac:dyDescent="0.25">
      <c r="Q85" s="6"/>
    </row>
    <row r="86" spans="17:17" s="32" customFormat="1" ht="15" customHeight="1" x14ac:dyDescent="0.25">
      <c r="Q86" s="6"/>
    </row>
    <row r="87" spans="17:17" s="32" customFormat="1" ht="15" customHeight="1" x14ac:dyDescent="0.25">
      <c r="Q87" s="6"/>
    </row>
    <row r="88" spans="17:17" s="32" customFormat="1" ht="15" customHeight="1" x14ac:dyDescent="0.25">
      <c r="Q88" s="6"/>
    </row>
    <row r="89" spans="17:17" s="32" customFormat="1" ht="15" customHeight="1" x14ac:dyDescent="0.25">
      <c r="Q89" s="6"/>
    </row>
    <row r="90" spans="17:17" s="32" customFormat="1" ht="15" customHeight="1" x14ac:dyDescent="0.25">
      <c r="Q90" s="6"/>
    </row>
    <row r="91" spans="17:17" s="32" customFormat="1" ht="15" customHeight="1" x14ac:dyDescent="0.25">
      <c r="Q91" s="6"/>
    </row>
    <row r="92" spans="17:17" s="32" customFormat="1" ht="15" customHeight="1" x14ac:dyDescent="0.25">
      <c r="Q92" s="6"/>
    </row>
    <row r="93" spans="17:17" s="32" customFormat="1" ht="15" customHeight="1" x14ac:dyDescent="0.25">
      <c r="Q93" s="6"/>
    </row>
    <row r="94" spans="17:17" s="32" customFormat="1" ht="15" customHeight="1" x14ac:dyDescent="0.25">
      <c r="Q94" s="6"/>
    </row>
    <row r="95" spans="17:17" s="32" customFormat="1" ht="15" customHeight="1" x14ac:dyDescent="0.25">
      <c r="Q95" s="6"/>
    </row>
    <row r="96" spans="17:17" s="32" customFormat="1" ht="15" customHeight="1" x14ac:dyDescent="0.25">
      <c r="Q96" s="6"/>
    </row>
    <row r="97" spans="17:17" s="32" customFormat="1" ht="15" customHeight="1" x14ac:dyDescent="0.25">
      <c r="Q97" s="6"/>
    </row>
    <row r="98" spans="17:17" s="32" customFormat="1" ht="15" customHeight="1" x14ac:dyDescent="0.25">
      <c r="Q98" s="6"/>
    </row>
    <row r="99" spans="17:17" s="32" customFormat="1" ht="15" customHeight="1" x14ac:dyDescent="0.25">
      <c r="Q99" s="6"/>
    </row>
    <row r="100" spans="17:17" s="32" customFormat="1" ht="15" customHeight="1" x14ac:dyDescent="0.25">
      <c r="Q100" s="6"/>
    </row>
    <row r="101" spans="17:17" s="32" customFormat="1" ht="15" customHeight="1" x14ac:dyDescent="0.25">
      <c r="Q101" s="6"/>
    </row>
    <row r="102" spans="17:17" s="32" customFormat="1" ht="15" customHeight="1" x14ac:dyDescent="0.25">
      <c r="Q102" s="6"/>
    </row>
    <row r="103" spans="17:17" s="32" customFormat="1" ht="15" customHeight="1" x14ac:dyDescent="0.25">
      <c r="Q103" s="6"/>
    </row>
    <row r="104" spans="17:17" s="32" customFormat="1" ht="15" customHeight="1" x14ac:dyDescent="0.25">
      <c r="Q104" s="6"/>
    </row>
    <row r="105" spans="17:17" s="32" customFormat="1" ht="15" customHeight="1" x14ac:dyDescent="0.25">
      <c r="Q105" s="6"/>
    </row>
    <row r="106" spans="17:17" s="32" customFormat="1" ht="15" customHeight="1" x14ac:dyDescent="0.25">
      <c r="Q106" s="6"/>
    </row>
    <row r="107" spans="17:17" s="32" customFormat="1" ht="15" customHeight="1" x14ac:dyDescent="0.25">
      <c r="Q107" s="6"/>
    </row>
    <row r="108" spans="17:17" s="32" customFormat="1" ht="15" customHeight="1" x14ac:dyDescent="0.25">
      <c r="Q108" s="6"/>
    </row>
    <row r="109" spans="17:17" s="32" customFormat="1" ht="15" customHeight="1" x14ac:dyDescent="0.25">
      <c r="Q109" s="6"/>
    </row>
    <row r="110" spans="17:17" s="32" customFormat="1" ht="15" customHeight="1" x14ac:dyDescent="0.25">
      <c r="Q110" s="6"/>
    </row>
    <row r="111" spans="17:17" s="32" customFormat="1" ht="15" customHeight="1" x14ac:dyDescent="0.25">
      <c r="Q111" s="6"/>
    </row>
    <row r="112" spans="17:17" s="32" customFormat="1" ht="15" customHeight="1" x14ac:dyDescent="0.25">
      <c r="Q112" s="6"/>
    </row>
    <row r="113" spans="17:17" s="32" customFormat="1" ht="15" customHeight="1" x14ac:dyDescent="0.25">
      <c r="Q113" s="6"/>
    </row>
    <row r="114" spans="17:17" s="32" customFormat="1" ht="15" customHeight="1" x14ac:dyDescent="0.25">
      <c r="Q114" s="6"/>
    </row>
    <row r="115" spans="17:17" s="32" customFormat="1" ht="15" customHeight="1" x14ac:dyDescent="0.25">
      <c r="Q115" s="6"/>
    </row>
    <row r="116" spans="17:17" s="32" customFormat="1" ht="15" customHeight="1" x14ac:dyDescent="0.25">
      <c r="Q116" s="6"/>
    </row>
    <row r="117" spans="17:17" s="32" customFormat="1" ht="15" customHeight="1" x14ac:dyDescent="0.25">
      <c r="Q117" s="6"/>
    </row>
    <row r="118" spans="17:17" s="32" customFormat="1" ht="15" customHeight="1" x14ac:dyDescent="0.25">
      <c r="Q118" s="6"/>
    </row>
    <row r="119" spans="17:17" s="32" customFormat="1" ht="15" customHeight="1" x14ac:dyDescent="0.25">
      <c r="Q119" s="6"/>
    </row>
    <row r="120" spans="17:17" s="32" customFormat="1" ht="15" customHeight="1" x14ac:dyDescent="0.25">
      <c r="Q120" s="6"/>
    </row>
    <row r="121" spans="17:17" s="32" customFormat="1" ht="15" customHeight="1" x14ac:dyDescent="0.25">
      <c r="Q121" s="6"/>
    </row>
    <row r="122" spans="17:17" s="32" customFormat="1" ht="15" customHeight="1" x14ac:dyDescent="0.25">
      <c r="Q122" s="6"/>
    </row>
    <row r="123" spans="17:17" s="32" customFormat="1" ht="15" customHeight="1" x14ac:dyDescent="0.25">
      <c r="Q123" s="6"/>
    </row>
    <row r="124" spans="17:17" s="32" customFormat="1" ht="15" customHeight="1" x14ac:dyDescent="0.25">
      <c r="Q124" s="6"/>
    </row>
    <row r="125" spans="17:17" s="32" customFormat="1" ht="15" customHeight="1" x14ac:dyDescent="0.25">
      <c r="Q125" s="6"/>
    </row>
    <row r="126" spans="17:17" s="32" customFormat="1" ht="15" customHeight="1" x14ac:dyDescent="0.25">
      <c r="Q126" s="6"/>
    </row>
    <row r="127" spans="17:17" s="32" customFormat="1" ht="15" customHeight="1" x14ac:dyDescent="0.25">
      <c r="Q127" s="6"/>
    </row>
    <row r="128" spans="17:17" s="32" customFormat="1" ht="15" customHeight="1" x14ac:dyDescent="0.25">
      <c r="Q128" s="6"/>
    </row>
    <row r="129" spans="17:17" s="32" customFormat="1" ht="15" customHeight="1" x14ac:dyDescent="0.25">
      <c r="Q129" s="6"/>
    </row>
    <row r="130" spans="17:17" s="32" customFormat="1" ht="15" customHeight="1" x14ac:dyDescent="0.25">
      <c r="Q130" s="6"/>
    </row>
    <row r="131" spans="17:17" s="32" customFormat="1" ht="15" customHeight="1" x14ac:dyDescent="0.25">
      <c r="Q131" s="6"/>
    </row>
    <row r="132" spans="17:17" s="32" customFormat="1" ht="15" customHeight="1" x14ac:dyDescent="0.25">
      <c r="Q132" s="6"/>
    </row>
    <row r="133" spans="17:17" s="32" customFormat="1" ht="15" customHeight="1" x14ac:dyDescent="0.25">
      <c r="Q133" s="6"/>
    </row>
    <row r="134" spans="17:17" s="32" customFormat="1" ht="15" customHeight="1" x14ac:dyDescent="0.25">
      <c r="Q134" s="6"/>
    </row>
    <row r="135" spans="17:17" s="32" customFormat="1" ht="15" customHeight="1" x14ac:dyDescent="0.25">
      <c r="Q135" s="6"/>
    </row>
    <row r="136" spans="17:17" s="32" customFormat="1" ht="15" customHeight="1" x14ac:dyDescent="0.25">
      <c r="Q136" s="6"/>
    </row>
    <row r="137" spans="17:17" s="32" customFormat="1" ht="15" customHeight="1" x14ac:dyDescent="0.25">
      <c r="Q137" s="6"/>
    </row>
    <row r="138" spans="17:17" s="32" customFormat="1" ht="15" customHeight="1" x14ac:dyDescent="0.25">
      <c r="Q138" s="6"/>
    </row>
    <row r="139" spans="17:17" s="32" customFormat="1" ht="15" customHeight="1" x14ac:dyDescent="0.25">
      <c r="Q139" s="6"/>
    </row>
    <row r="140" spans="17:17" s="32" customFormat="1" ht="15" customHeight="1" x14ac:dyDescent="0.25">
      <c r="Q140" s="6"/>
    </row>
    <row r="141" spans="17:17" s="32" customFormat="1" ht="15" customHeight="1" x14ac:dyDescent="0.25">
      <c r="Q141" s="6"/>
    </row>
    <row r="142" spans="17:17" s="32" customFormat="1" ht="15" customHeight="1" x14ac:dyDescent="0.25">
      <c r="Q142" s="6"/>
    </row>
    <row r="143" spans="17:17" s="32" customFormat="1" ht="15" customHeight="1" x14ac:dyDescent="0.25">
      <c r="Q143" s="6"/>
    </row>
    <row r="144" spans="17:17" s="32" customFormat="1" ht="15" customHeight="1" x14ac:dyDescent="0.25">
      <c r="Q144" s="6"/>
    </row>
    <row r="145" spans="1:18" ht="15" customHeight="1" x14ac:dyDescent="0.25">
      <c r="A145" s="32"/>
      <c r="B145" s="32"/>
      <c r="C145" s="32"/>
      <c r="R145" s="32"/>
    </row>
    <row r="146" spans="1:18" ht="15" customHeight="1" x14ac:dyDescent="0.25">
      <c r="A146" s="32"/>
      <c r="B146" s="32"/>
      <c r="C146" s="32"/>
      <c r="R146" s="32"/>
    </row>
    <row r="147" spans="1:18" ht="15" customHeight="1" x14ac:dyDescent="0.25">
      <c r="A147" s="32"/>
      <c r="B147" s="32"/>
      <c r="C147" s="32"/>
      <c r="R147" s="32"/>
    </row>
    <row r="148" spans="1:18" ht="15" customHeight="1" x14ac:dyDescent="0.25">
      <c r="A148" s="32"/>
      <c r="B148" s="32"/>
      <c r="C148" s="32"/>
      <c r="R148" s="32"/>
    </row>
    <row r="149" spans="1:18" ht="15" customHeight="1" x14ac:dyDescent="0.25">
      <c r="A149" s="32"/>
      <c r="B149" s="32"/>
      <c r="C149" s="32"/>
      <c r="R149" s="32"/>
    </row>
    <row r="150" spans="1:18" ht="15" customHeight="1" x14ac:dyDescent="0.25">
      <c r="A150" s="32"/>
      <c r="B150" s="32"/>
      <c r="C150" s="32"/>
      <c r="R150" s="32"/>
    </row>
    <row r="151" spans="1:18" ht="15" customHeight="1" x14ac:dyDescent="0.25">
      <c r="A151" s="32"/>
      <c r="B151" s="32"/>
      <c r="C151" s="32"/>
      <c r="R151" s="32"/>
    </row>
    <row r="152" spans="1:18" ht="15" customHeight="1" x14ac:dyDescent="0.25">
      <c r="A152" s="32"/>
      <c r="B152" s="32"/>
      <c r="C152" s="32"/>
      <c r="R152" s="32"/>
    </row>
    <row r="153" spans="1:18" ht="15" customHeight="1" x14ac:dyDescent="0.25">
      <c r="A153" s="32"/>
      <c r="B153" s="32"/>
      <c r="C153" s="32"/>
      <c r="R153" s="32"/>
    </row>
    <row r="154" spans="1:18" ht="15" customHeight="1" x14ac:dyDescent="0.25">
      <c r="A154" s="32"/>
      <c r="B154" s="32"/>
      <c r="C154" s="32"/>
    </row>
  </sheetData>
  <mergeCells count="7">
    <mergeCell ref="D2:M2"/>
    <mergeCell ref="I8:N11"/>
    <mergeCell ref="I26:I27"/>
    <mergeCell ref="J26:J27"/>
    <mergeCell ref="D5:G5"/>
    <mergeCell ref="I5:N5"/>
    <mergeCell ref="I12:N14"/>
  </mergeCells>
  <hyperlinks>
    <hyperlink ref="M3" location="'Coeficiente de determinação'!A1" display="Coeficiente de determinação" xr:uid="{00000000-0004-0000-0700-000000000000}"/>
    <hyperlink ref="I3" location="'Problema resollvido '!A1" display="Problema resollvido" xr:uid="{00000000-0004-0000-0700-000001000000}"/>
    <hyperlink ref="K3" location="'Diagrama de dispersão'!A1" display="Diagrama de dispersao " xr:uid="{00000000-0004-0000-0700-000002000000}"/>
  </hyperlink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51"/>
  <sheetViews>
    <sheetView workbookViewId="0">
      <selection activeCell="S6" sqref="S6"/>
    </sheetView>
  </sheetViews>
  <sheetFormatPr defaultColWidth="12.28515625" defaultRowHeight="14.25" customHeight="1" x14ac:dyDescent="0.25"/>
  <cols>
    <col min="1" max="3" width="2" style="31" customWidth="1"/>
    <col min="4" max="4" width="7.42578125" style="32" customWidth="1"/>
    <col min="5" max="5" width="15" style="32" customWidth="1"/>
    <col min="6" max="6" width="20.28515625" style="32" customWidth="1"/>
    <col min="7" max="7" width="4.28515625" style="32" customWidth="1"/>
    <col min="8" max="8" width="4" style="32" customWidth="1"/>
    <col min="9" max="9" width="24.140625" style="32" customWidth="1"/>
    <col min="10" max="10" width="13.28515625" style="32" customWidth="1"/>
    <col min="11" max="12" width="14" style="32" customWidth="1"/>
    <col min="13" max="13" width="15.28515625" style="32" customWidth="1"/>
    <col min="14" max="14" width="8.42578125" style="32" customWidth="1"/>
    <col min="15" max="15" width="10.5703125" style="32" customWidth="1"/>
    <col min="16" max="16" width="9.42578125" style="32" customWidth="1"/>
    <col min="17" max="17" width="1.28515625" style="32" customWidth="1"/>
    <col min="18" max="18" width="12.28515625" style="32" customWidth="1"/>
    <col min="19" max="19" width="12.28515625" style="31"/>
    <col min="20" max="16384" width="12.28515625" style="32"/>
  </cols>
  <sheetData>
    <row r="1" spans="1:40" s="29" customFormat="1" ht="15" x14ac:dyDescent="0.25">
      <c r="D1" s="43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0" ht="39" customHeight="1" thickBot="1" x14ac:dyDescent="0.3">
      <c r="B2" s="32"/>
      <c r="C2" s="32"/>
      <c r="D2" s="207" t="s">
        <v>28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33"/>
      <c r="P2" s="33"/>
      <c r="Q2" s="29"/>
      <c r="S2" s="32"/>
    </row>
    <row r="3" spans="1:40" ht="28.5" customHeight="1" thickBot="1" x14ac:dyDescent="0.3">
      <c r="B3" s="32"/>
      <c r="C3" s="32"/>
      <c r="D3" s="83"/>
      <c r="E3" s="83"/>
      <c r="F3" s="83"/>
      <c r="G3" s="83"/>
      <c r="H3" s="64"/>
      <c r="I3" s="108" t="s">
        <v>31</v>
      </c>
      <c r="J3" s="13"/>
      <c r="K3" s="81" t="s">
        <v>11</v>
      </c>
      <c r="L3" s="24"/>
      <c r="M3" s="82" t="s">
        <v>10</v>
      </c>
      <c r="N3" s="9"/>
      <c r="Q3" s="29"/>
      <c r="S3" s="32"/>
    </row>
    <row r="4" spans="1:40" ht="7.5" customHeight="1" thickBot="1" x14ac:dyDescent="0.3">
      <c r="B4" s="32"/>
      <c r="C4" s="32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"/>
      <c r="P4" s="8"/>
      <c r="Q4" s="29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40" ht="78.75" customHeight="1" x14ac:dyDescent="0.25">
      <c r="B5" s="32"/>
      <c r="C5" s="65"/>
      <c r="D5" s="261" t="str">
        <f>Problema!C4</f>
        <v>Tabela1: Frequência cardíaca máxima (FC MAX) durante  atividade física na esteira das 20  pessoas que realizaram esta atividade ontem a partir da 18h, na Academia SR</v>
      </c>
      <c r="E5" s="261"/>
      <c r="F5" s="261"/>
      <c r="G5" s="262"/>
      <c r="I5" s="260" t="s">
        <v>33</v>
      </c>
      <c r="J5" s="260"/>
      <c r="K5" s="260"/>
      <c r="L5" s="260"/>
      <c r="M5" s="260"/>
      <c r="N5" s="260"/>
      <c r="O5" s="260"/>
      <c r="P5" s="8"/>
      <c r="Q5" s="29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</row>
    <row r="6" spans="1:40" ht="18" customHeight="1" x14ac:dyDescent="0.25">
      <c r="B6" s="32"/>
      <c r="C6" s="67"/>
      <c r="D6" s="45" t="str">
        <f>Problema!C5</f>
        <v xml:space="preserve">Nº        da ficha   </v>
      </c>
      <c r="E6" s="47" t="str">
        <f>Problema!D5</f>
        <v>Idade   (x anos)</v>
      </c>
      <c r="F6" s="45" t="str">
        <f>Problema!E5</f>
        <v>FC MAX    (y bpm)</v>
      </c>
      <c r="G6" s="68"/>
      <c r="H6" s="17"/>
      <c r="I6" s="112" t="s">
        <v>34</v>
      </c>
      <c r="J6" s="113" t="s">
        <v>14</v>
      </c>
      <c r="K6" s="114">
        <f>CORREL(E8:E26,F8:F26)^2</f>
        <v>0.90472061359234368</v>
      </c>
      <c r="L6" s="115"/>
      <c r="M6" s="116" t="s">
        <v>35</v>
      </c>
      <c r="N6" s="134">
        <f>K6</f>
        <v>0.90472061359234368</v>
      </c>
      <c r="O6" s="83" t="s">
        <v>44</v>
      </c>
      <c r="P6" s="135">
        <f>K6</f>
        <v>0.90472061359234368</v>
      </c>
      <c r="Q6" s="29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</row>
    <row r="7" spans="1:40" ht="12.75" customHeight="1" x14ac:dyDescent="0.25">
      <c r="B7" s="32"/>
      <c r="C7" s="67"/>
      <c r="D7" s="6">
        <f>Problema!C6</f>
        <v>1</v>
      </c>
      <c r="E7" s="88">
        <f>Problema!D6</f>
        <v>12</v>
      </c>
      <c r="F7" s="90">
        <f>Problema!E6</f>
        <v>192</v>
      </c>
      <c r="G7" s="68"/>
      <c r="H7" s="53"/>
      <c r="P7" s="57"/>
      <c r="Q7" s="29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</row>
    <row r="8" spans="1:40" ht="12.75" customHeight="1" x14ac:dyDescent="0.25">
      <c r="B8" s="32"/>
      <c r="C8" s="67"/>
      <c r="D8" s="6">
        <f>Problema!C7</f>
        <v>2</v>
      </c>
      <c r="E8" s="88">
        <f>Problema!D7</f>
        <v>16</v>
      </c>
      <c r="F8" s="90">
        <f>Problema!E7</f>
        <v>196</v>
      </c>
      <c r="G8" s="69"/>
      <c r="H8" s="58"/>
      <c r="I8" s="123" t="s">
        <v>41</v>
      </c>
      <c r="J8" s="122"/>
      <c r="K8" s="122"/>
      <c r="L8" s="122"/>
      <c r="M8" s="122"/>
      <c r="N8" s="122"/>
      <c r="P8" s="57"/>
      <c r="Q8" s="29"/>
      <c r="R8" s="35"/>
      <c r="S8" s="35"/>
      <c r="T8" s="35"/>
      <c r="U8" s="35"/>
      <c r="V8" s="35"/>
      <c r="W8" s="35"/>
      <c r="X8" s="35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</row>
    <row r="9" spans="1:40" ht="12.75" customHeight="1" x14ac:dyDescent="0.25">
      <c r="B9" s="32"/>
      <c r="C9" s="67"/>
      <c r="D9" s="6">
        <f>Problema!C8</f>
        <v>3</v>
      </c>
      <c r="E9" s="88">
        <f>Problema!D8</f>
        <v>19</v>
      </c>
      <c r="F9" s="90">
        <f>Problema!E8</f>
        <v>199</v>
      </c>
      <c r="G9" s="70"/>
      <c r="H9" s="60"/>
      <c r="I9" s="122"/>
      <c r="J9" s="122"/>
      <c r="K9" s="122"/>
      <c r="L9" s="122"/>
      <c r="M9" s="122"/>
      <c r="N9" s="122"/>
      <c r="O9" s="8"/>
      <c r="P9" s="62"/>
      <c r="Q9" s="29"/>
      <c r="R9" s="34"/>
      <c r="S9" s="34">
        <v>0.97</v>
      </c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40" ht="12.75" customHeight="1" x14ac:dyDescent="0.25">
      <c r="B10" s="32"/>
      <c r="C10" s="67"/>
      <c r="D10" s="6">
        <f>Problema!C9</f>
        <v>4</v>
      </c>
      <c r="E10" s="88">
        <f>Problema!D9</f>
        <v>19</v>
      </c>
      <c r="F10" s="90">
        <f>Problema!E9</f>
        <v>199</v>
      </c>
      <c r="G10" s="71"/>
      <c r="H10" s="56"/>
      <c r="I10" s="216" t="str">
        <f>CONCATENATE("A idade da pessoa pode explicar  ",100*ROUND(P6,4),"%  da frequência cardíaca máxima na esteira das 20 pessoas obsevadas ontem,na Academia SR. Isto significa que  ",100*ROUND(100%-P6,4),"%  da freguenciacar díaca destas pessoas é explicada por outros fatores que não é a idade")</f>
        <v>A idade da pessoa pode explicar  90,47%  da frequência cardíaca máxima na esteira das 20 pessoas obsevadas ontem,na Academia SR. Isto significa que  9,53%  da freguenciacar díaca destas pessoas é explicada por outros fatores que não é a idade</v>
      </c>
      <c r="J10" s="216"/>
      <c r="K10" s="216"/>
      <c r="L10" s="216"/>
      <c r="M10" s="216"/>
      <c r="N10" s="216"/>
      <c r="O10" s="216"/>
      <c r="P10" s="63"/>
      <c r="Q10" s="29"/>
      <c r="R10" s="30"/>
      <c r="S10" s="30"/>
      <c r="T10" s="30"/>
      <c r="U10" s="30"/>
      <c r="V10" s="30"/>
      <c r="W10" s="30"/>
      <c r="X10" s="30"/>
    </row>
    <row r="11" spans="1:40" ht="12.75" customHeight="1" x14ac:dyDescent="0.25">
      <c r="B11" s="32"/>
      <c r="C11" s="67"/>
      <c r="D11" s="6">
        <f>Problema!C10</f>
        <v>5</v>
      </c>
      <c r="E11" s="88">
        <f>Problema!D10</f>
        <v>21</v>
      </c>
      <c r="F11" s="90">
        <f>Problema!E10</f>
        <v>200</v>
      </c>
      <c r="G11" s="71"/>
      <c r="H11" s="56"/>
      <c r="I11" s="216"/>
      <c r="J11" s="216"/>
      <c r="K11" s="216"/>
      <c r="L11" s="216"/>
      <c r="M11" s="216"/>
      <c r="N11" s="216"/>
      <c r="O11" s="216"/>
      <c r="P11" s="63"/>
      <c r="Q11" s="29"/>
      <c r="R11" s="30"/>
      <c r="S11" s="30"/>
      <c r="T11" s="30"/>
      <c r="U11" s="30"/>
      <c r="V11" s="30"/>
      <c r="W11" s="30"/>
      <c r="X11" s="30"/>
    </row>
    <row r="12" spans="1:40" ht="12.75" customHeight="1" x14ac:dyDescent="0.25">
      <c r="B12" s="32"/>
      <c r="C12" s="67"/>
      <c r="D12" s="6">
        <f>Problema!C11</f>
        <v>6</v>
      </c>
      <c r="E12" s="88">
        <f>Problema!D11</f>
        <v>21</v>
      </c>
      <c r="F12" s="90">
        <f>Problema!E11</f>
        <v>194</v>
      </c>
      <c r="G12" s="72"/>
      <c r="H12" s="215"/>
      <c r="I12" s="216"/>
      <c r="J12" s="216"/>
      <c r="K12" s="216"/>
      <c r="L12" s="216"/>
      <c r="M12" s="216"/>
      <c r="N12" s="216"/>
      <c r="O12" s="216"/>
      <c r="P12" s="63"/>
      <c r="Q12" s="29"/>
      <c r="R12" s="30"/>
      <c r="S12" s="30"/>
      <c r="T12" s="30"/>
      <c r="U12" s="30"/>
      <c r="V12" s="30"/>
      <c r="W12" s="30"/>
      <c r="X12" s="30"/>
    </row>
    <row r="13" spans="1:40" ht="12.75" customHeight="1" x14ac:dyDescent="0.25">
      <c r="B13" s="32"/>
      <c r="C13" s="67"/>
      <c r="D13" s="6">
        <f>Problema!C12</f>
        <v>7</v>
      </c>
      <c r="E13" s="88">
        <f>Problema!D12</f>
        <v>23</v>
      </c>
      <c r="F13" s="90">
        <f>Problema!E12</f>
        <v>198</v>
      </c>
      <c r="G13" s="73"/>
      <c r="H13" s="215"/>
      <c r="I13" s="216"/>
      <c r="J13" s="216"/>
      <c r="K13" s="216"/>
      <c r="L13" s="216"/>
      <c r="M13" s="216"/>
      <c r="N13" s="216"/>
      <c r="O13" s="216"/>
      <c r="P13" s="48"/>
      <c r="Q13" s="29"/>
      <c r="S13" s="32"/>
    </row>
    <row r="14" spans="1:40" ht="12.75" customHeight="1" x14ac:dyDescent="0.25">
      <c r="B14" s="32"/>
      <c r="C14" s="67"/>
      <c r="D14" s="6">
        <f>Problema!C13</f>
        <v>8</v>
      </c>
      <c r="E14" s="88">
        <f>Problema!D13</f>
        <v>23</v>
      </c>
      <c r="F14" s="90">
        <f>Problema!E13</f>
        <v>200</v>
      </c>
      <c r="G14" s="71"/>
      <c r="H14" s="6"/>
      <c r="I14" s="122"/>
      <c r="J14" s="122"/>
      <c r="K14" s="122"/>
      <c r="L14" s="122"/>
      <c r="M14" s="122"/>
      <c r="N14" s="122"/>
      <c r="O14" s="63"/>
      <c r="Q14" s="29"/>
      <c r="S14" s="32"/>
    </row>
    <row r="15" spans="1:40" s="5" customFormat="1" ht="12.75" customHeight="1" x14ac:dyDescent="0.25">
      <c r="A15" s="37"/>
      <c r="B15" s="32"/>
      <c r="C15" s="67"/>
      <c r="D15" s="3">
        <f>Problema!C14</f>
        <v>9</v>
      </c>
      <c r="E15" s="88">
        <f>Problema!D14</f>
        <v>24</v>
      </c>
      <c r="F15" s="90">
        <f>Problema!E14</f>
        <v>202</v>
      </c>
      <c r="G15" s="74"/>
      <c r="H15" s="204"/>
      <c r="I15" s="122"/>
      <c r="J15" s="122"/>
      <c r="K15" s="122"/>
      <c r="L15" s="122"/>
      <c r="M15" s="122"/>
      <c r="N15" s="122"/>
      <c r="O15" s="83"/>
      <c r="Q15" s="29"/>
    </row>
    <row r="16" spans="1:40" ht="12.75" customHeight="1" x14ac:dyDescent="0.25">
      <c r="B16" s="32"/>
      <c r="C16" s="67"/>
      <c r="D16" s="6">
        <f>Problema!C15</f>
        <v>10</v>
      </c>
      <c r="E16" s="88">
        <f>Problema!D15</f>
        <v>25</v>
      </c>
      <c r="F16" s="90">
        <f>Problema!E15</f>
        <v>183</v>
      </c>
      <c r="G16" s="73"/>
      <c r="H16" s="204"/>
      <c r="I16" s="122"/>
      <c r="J16" s="122"/>
      <c r="K16" s="122"/>
      <c r="L16" s="122"/>
      <c r="M16" s="122"/>
      <c r="N16" s="122"/>
      <c r="O16" s="63"/>
      <c r="Q16" s="29"/>
      <c r="S16" s="32"/>
    </row>
    <row r="17" spans="1:19" ht="12.75" customHeight="1" x14ac:dyDescent="0.25">
      <c r="B17" s="32"/>
      <c r="C17" s="67"/>
      <c r="D17" s="6">
        <f>Problema!C16</f>
        <v>11</v>
      </c>
      <c r="E17" s="88">
        <f>Problema!D16</f>
        <v>26</v>
      </c>
      <c r="F17" s="90">
        <f>Problema!E16</f>
        <v>192</v>
      </c>
      <c r="G17" s="73"/>
      <c r="H17" s="3"/>
      <c r="I17" s="122"/>
      <c r="J17" s="122"/>
      <c r="K17" s="122"/>
      <c r="L17" s="122"/>
      <c r="M17" s="122"/>
      <c r="N17" s="122"/>
      <c r="O17" s="48"/>
      <c r="Q17" s="29"/>
      <c r="S17" s="32"/>
    </row>
    <row r="18" spans="1:19" s="5" customFormat="1" ht="12.75" customHeight="1" x14ac:dyDescent="0.25">
      <c r="A18" s="37"/>
      <c r="B18" s="32"/>
      <c r="C18" s="67"/>
      <c r="D18" s="3">
        <f>Problema!C17</f>
        <v>12</v>
      </c>
      <c r="E18" s="88">
        <f>Problema!D17</f>
        <v>27</v>
      </c>
      <c r="F18" s="90">
        <f>Problema!E17</f>
        <v>189</v>
      </c>
      <c r="G18" s="75"/>
      <c r="H18" s="3"/>
      <c r="I18" s="99"/>
      <c r="J18" s="95"/>
      <c r="K18" s="95"/>
      <c r="L18" s="95"/>
      <c r="M18" s="95"/>
      <c r="N18" s="95"/>
      <c r="O18" s="32"/>
      <c r="Q18" s="29"/>
    </row>
    <row r="19" spans="1:19" ht="12.75" customHeight="1" x14ac:dyDescent="0.25">
      <c r="B19" s="32"/>
      <c r="C19" s="67"/>
      <c r="D19" s="6">
        <f>Problema!C18</f>
        <v>13</v>
      </c>
      <c r="E19" s="88">
        <f>Problema!D18</f>
        <v>36</v>
      </c>
      <c r="F19" s="90">
        <f>Problema!E18</f>
        <v>184</v>
      </c>
      <c r="G19" s="71"/>
      <c r="H19" s="6"/>
      <c r="I19" s="99"/>
      <c r="J19" s="95"/>
      <c r="K19" s="95"/>
      <c r="L19" s="95"/>
      <c r="M19" s="95"/>
      <c r="N19" s="95"/>
      <c r="O19" s="5"/>
      <c r="Q19" s="29"/>
      <c r="S19" s="32"/>
    </row>
    <row r="20" spans="1:19" ht="12.75" customHeight="1" x14ac:dyDescent="0.25">
      <c r="B20" s="32"/>
      <c r="C20" s="67"/>
      <c r="D20" s="6">
        <f>Problema!C19</f>
        <v>14</v>
      </c>
      <c r="E20" s="88">
        <f>Problema!D19</f>
        <v>39</v>
      </c>
      <c r="F20" s="90">
        <f>Problema!E19</f>
        <v>181</v>
      </c>
      <c r="G20" s="76"/>
      <c r="H20" s="6"/>
      <c r="I20" s="99"/>
      <c r="J20" s="95"/>
      <c r="K20" s="95"/>
      <c r="L20" s="95"/>
      <c r="M20" s="95"/>
      <c r="N20" s="95"/>
      <c r="Q20" s="29"/>
      <c r="S20" s="32"/>
    </row>
    <row r="21" spans="1:19" ht="12.75" customHeight="1" x14ac:dyDescent="0.25">
      <c r="B21" s="32"/>
      <c r="C21" s="67"/>
      <c r="D21" s="6">
        <f>Problema!C20</f>
        <v>15</v>
      </c>
      <c r="E21" s="88">
        <f>Problema!D20</f>
        <v>45</v>
      </c>
      <c r="F21" s="90">
        <f>Problema!E20</f>
        <v>173</v>
      </c>
      <c r="G21" s="71"/>
      <c r="H21" s="6"/>
      <c r="J21" s="95"/>
      <c r="K21" s="95"/>
      <c r="L21" s="95"/>
      <c r="M21" s="95"/>
      <c r="N21" s="95"/>
      <c r="Q21" s="29"/>
      <c r="S21" s="32"/>
    </row>
    <row r="22" spans="1:19" s="39" customFormat="1" ht="12.75" customHeight="1" x14ac:dyDescent="0.25">
      <c r="A22" s="38"/>
      <c r="B22" s="32"/>
      <c r="C22" s="67"/>
      <c r="D22" s="3">
        <f>Problema!C21</f>
        <v>16</v>
      </c>
      <c r="E22" s="88">
        <f>Problema!D21</f>
        <v>41</v>
      </c>
      <c r="F22" s="90">
        <f>Problema!E21</f>
        <v>177</v>
      </c>
      <c r="G22" s="77"/>
      <c r="H22" s="23"/>
      <c r="I22" s="5"/>
      <c r="J22" s="95"/>
      <c r="K22" s="95"/>
      <c r="L22" s="95"/>
      <c r="M22" s="95"/>
      <c r="N22" s="95"/>
      <c r="O22" s="5"/>
      <c r="Q22" s="29"/>
    </row>
    <row r="23" spans="1:19" ht="12.75" customHeight="1" x14ac:dyDescent="0.25">
      <c r="B23" s="32"/>
      <c r="C23" s="67"/>
      <c r="D23" s="6">
        <f>Problema!C22</f>
        <v>17</v>
      </c>
      <c r="E23" s="88">
        <f>Problema!D22</f>
        <v>47</v>
      </c>
      <c r="F23" s="90">
        <f>Problema!E22</f>
        <v>171</v>
      </c>
      <c r="G23" s="78"/>
      <c r="H23" s="204"/>
      <c r="I23" s="7"/>
      <c r="J23" s="9"/>
      <c r="K23" s="9"/>
      <c r="L23" s="9"/>
      <c r="Q23" s="29"/>
      <c r="S23" s="32"/>
    </row>
    <row r="24" spans="1:19" ht="12.75" customHeight="1" x14ac:dyDescent="0.25">
      <c r="B24" s="32"/>
      <c r="C24" s="67"/>
      <c r="D24" s="6">
        <f>Problema!C23</f>
        <v>18</v>
      </c>
      <c r="E24" s="88">
        <f>Problema!D23</f>
        <v>48</v>
      </c>
      <c r="F24" s="90">
        <f>Problema!E23</f>
        <v>170</v>
      </c>
      <c r="G24" s="72"/>
      <c r="H24" s="204"/>
      <c r="I24" s="9"/>
      <c r="J24" s="14"/>
      <c r="K24" s="23"/>
      <c r="L24" s="9"/>
      <c r="Q24" s="29"/>
      <c r="S24" s="32"/>
    </row>
    <row r="25" spans="1:19" ht="12.75" customHeight="1" x14ac:dyDescent="0.25">
      <c r="B25" s="32"/>
      <c r="C25" s="67"/>
      <c r="D25" s="9">
        <f>Problema!C24</f>
        <v>19</v>
      </c>
      <c r="E25" s="88">
        <f>Problema!D24</f>
        <v>49</v>
      </c>
      <c r="F25" s="90">
        <f>Problema!E24</f>
        <v>169</v>
      </c>
      <c r="G25" s="71"/>
      <c r="I25" s="103"/>
      <c r="J25" s="9"/>
      <c r="K25" s="9"/>
      <c r="L25" s="9"/>
      <c r="Q25" s="29"/>
      <c r="S25" s="32"/>
    </row>
    <row r="26" spans="1:19" ht="12.75" customHeight="1" thickBot="1" x14ac:dyDescent="0.3">
      <c r="B26" s="32"/>
      <c r="C26" s="79"/>
      <c r="D26" s="46">
        <f>Problema!C25</f>
        <v>20</v>
      </c>
      <c r="E26" s="89">
        <f>Problema!D25</f>
        <v>51</v>
      </c>
      <c r="F26" s="91">
        <f>Problema!E25</f>
        <v>167</v>
      </c>
      <c r="G26" s="80"/>
      <c r="I26" s="23"/>
      <c r="J26" s="40"/>
      <c r="K26" s="40"/>
      <c r="L26" s="40"/>
      <c r="M26" s="39"/>
      <c r="N26" s="39"/>
      <c r="O26" s="39"/>
      <c r="Q26" s="29"/>
      <c r="S26" s="32"/>
    </row>
    <row r="27" spans="1:19" ht="12.75" customHeight="1" x14ac:dyDescent="0.25">
      <c r="B27" s="32"/>
      <c r="C27" s="32"/>
      <c r="D27" s="6"/>
      <c r="E27" s="6"/>
      <c r="F27" s="6"/>
      <c r="I27" s="120"/>
      <c r="J27" s="121"/>
      <c r="K27" s="9"/>
      <c r="L27" s="9"/>
      <c r="Q27" s="29"/>
      <c r="S27" s="32"/>
    </row>
    <row r="28" spans="1:19" ht="12.75" customHeight="1" x14ac:dyDescent="0.25"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S28" s="32"/>
    </row>
    <row r="29" spans="1:19" ht="15" x14ac:dyDescent="0.25">
      <c r="A29" s="32"/>
      <c r="B29" s="32"/>
      <c r="C29" s="32"/>
      <c r="S29" s="32"/>
    </row>
    <row r="30" spans="1:19" ht="15" x14ac:dyDescent="0.25">
      <c r="A30" s="32"/>
      <c r="B30" s="32"/>
      <c r="C30" s="32"/>
      <c r="S30" s="32"/>
    </row>
    <row r="31" spans="1:19" ht="15" x14ac:dyDescent="0.25">
      <c r="A31" s="32"/>
      <c r="B31" s="32"/>
      <c r="C31" s="32"/>
      <c r="S31" s="32"/>
    </row>
    <row r="32" spans="1:19" ht="15" x14ac:dyDescent="0.25">
      <c r="A32" s="32"/>
      <c r="B32" s="32"/>
      <c r="C32" s="32"/>
      <c r="S32" s="32"/>
    </row>
    <row r="33" spans="1:19" ht="15" x14ac:dyDescent="0.25">
      <c r="A33" s="32"/>
      <c r="B33" s="32"/>
      <c r="C33" s="32"/>
      <c r="S33" s="32"/>
    </row>
    <row r="34" spans="1:19" ht="15" x14ac:dyDescent="0.25">
      <c r="A34" s="32"/>
      <c r="B34" s="32"/>
      <c r="C34" s="32"/>
      <c r="S34" s="32"/>
    </row>
    <row r="35" spans="1:19" ht="15" x14ac:dyDescent="0.25">
      <c r="A35" s="32"/>
      <c r="B35" s="32"/>
      <c r="C35" s="32"/>
      <c r="K35" s="8"/>
      <c r="L35" s="8"/>
      <c r="M35" s="8"/>
      <c r="S35" s="32"/>
    </row>
    <row r="36" spans="1:19" ht="15" x14ac:dyDescent="0.25">
      <c r="A36" s="32"/>
      <c r="B36" s="32"/>
      <c r="C36" s="32"/>
      <c r="K36" s="4"/>
      <c r="L36" s="4"/>
      <c r="M36" s="28"/>
      <c r="S36" s="32"/>
    </row>
    <row r="37" spans="1:19" ht="15" x14ac:dyDescent="0.25">
      <c r="A37" s="32"/>
      <c r="B37" s="32"/>
      <c r="C37" s="32"/>
      <c r="K37" s="8"/>
      <c r="L37" s="8"/>
      <c r="M37" s="8"/>
      <c r="S37" s="32"/>
    </row>
    <row r="38" spans="1:19" ht="15" x14ac:dyDescent="0.25">
      <c r="A38" s="32"/>
      <c r="B38" s="32"/>
      <c r="C38" s="32"/>
      <c r="S38" s="32"/>
    </row>
    <row r="39" spans="1:19" ht="15" x14ac:dyDescent="0.25">
      <c r="A39" s="32"/>
      <c r="B39" s="32"/>
      <c r="C39" s="32"/>
      <c r="S39" s="32"/>
    </row>
    <row r="40" spans="1:19" ht="15" x14ac:dyDescent="0.25">
      <c r="A40" s="32"/>
      <c r="B40" s="32"/>
      <c r="C40" s="32"/>
      <c r="S40" s="32"/>
    </row>
    <row r="41" spans="1:19" ht="15" x14ac:dyDescent="0.25">
      <c r="A41" s="32"/>
      <c r="B41" s="32"/>
      <c r="C41" s="32"/>
    </row>
    <row r="42" spans="1:19" ht="15" x14ac:dyDescent="0.25">
      <c r="A42" s="32"/>
      <c r="B42" s="32"/>
      <c r="C42" s="32"/>
    </row>
    <row r="43" spans="1:19" ht="15" x14ac:dyDescent="0.25">
      <c r="A43" s="32"/>
      <c r="B43" s="32"/>
      <c r="C43" s="32"/>
    </row>
    <row r="44" spans="1:19" ht="15" x14ac:dyDescent="0.25">
      <c r="A44" s="32"/>
      <c r="B44" s="32"/>
      <c r="C44" s="32"/>
    </row>
    <row r="45" spans="1:19" ht="15" x14ac:dyDescent="0.25">
      <c r="A45" s="32"/>
      <c r="B45" s="32"/>
      <c r="C45" s="32"/>
    </row>
    <row r="46" spans="1:19" ht="15" x14ac:dyDescent="0.25">
      <c r="A46" s="32"/>
      <c r="B46" s="32"/>
      <c r="C46" s="32"/>
    </row>
    <row r="47" spans="1:19" ht="15" x14ac:dyDescent="0.25">
      <c r="A47" s="32"/>
      <c r="B47" s="32"/>
      <c r="C47" s="32"/>
    </row>
    <row r="48" spans="1:19" ht="15" x14ac:dyDescent="0.25">
      <c r="A48" s="32"/>
      <c r="B48" s="32"/>
      <c r="C48" s="32"/>
    </row>
    <row r="49" spans="1:3" ht="15" x14ac:dyDescent="0.25">
      <c r="A49" s="32"/>
      <c r="B49" s="32"/>
      <c r="C49" s="32"/>
    </row>
    <row r="50" spans="1:3" ht="15" x14ac:dyDescent="0.25">
      <c r="A50" s="32"/>
      <c r="B50" s="32"/>
      <c r="C50" s="32"/>
    </row>
    <row r="51" spans="1:3" ht="15" x14ac:dyDescent="0.25">
      <c r="A51" s="32"/>
      <c r="B51" s="32"/>
      <c r="C51" s="32"/>
    </row>
    <row r="52" spans="1:3" ht="15" x14ac:dyDescent="0.25">
      <c r="A52" s="32"/>
      <c r="B52" s="32"/>
      <c r="C52" s="32"/>
    </row>
    <row r="53" spans="1:3" ht="15" x14ac:dyDescent="0.25">
      <c r="A53" s="32"/>
      <c r="B53" s="32"/>
      <c r="C53" s="32"/>
    </row>
    <row r="54" spans="1:3" ht="15" x14ac:dyDescent="0.25">
      <c r="A54" s="32"/>
      <c r="B54" s="32"/>
      <c r="C54" s="32"/>
    </row>
    <row r="55" spans="1:3" ht="15" x14ac:dyDescent="0.25">
      <c r="A55" s="32"/>
      <c r="B55" s="32"/>
      <c r="C55" s="32"/>
    </row>
    <row r="56" spans="1:3" ht="15" x14ac:dyDescent="0.25">
      <c r="A56" s="32"/>
      <c r="B56" s="32"/>
      <c r="C56" s="32"/>
    </row>
    <row r="57" spans="1:3" ht="15" x14ac:dyDescent="0.25">
      <c r="A57" s="32"/>
      <c r="B57" s="32"/>
      <c r="C57" s="32"/>
    </row>
    <row r="58" spans="1:3" ht="15" x14ac:dyDescent="0.25">
      <c r="A58" s="32"/>
      <c r="B58" s="32"/>
      <c r="C58" s="32"/>
    </row>
    <row r="59" spans="1:3" ht="15" x14ac:dyDescent="0.25">
      <c r="A59" s="32"/>
      <c r="B59" s="32"/>
      <c r="C59" s="32"/>
    </row>
    <row r="60" spans="1:3" ht="15" x14ac:dyDescent="0.25">
      <c r="A60" s="32"/>
      <c r="B60" s="32"/>
      <c r="C60" s="32"/>
    </row>
    <row r="61" spans="1:3" ht="15" x14ac:dyDescent="0.25">
      <c r="A61" s="32"/>
      <c r="B61" s="32"/>
      <c r="C61" s="32"/>
    </row>
    <row r="62" spans="1:3" ht="15" x14ac:dyDescent="0.25">
      <c r="A62" s="32"/>
      <c r="B62" s="32"/>
      <c r="C62" s="32"/>
    </row>
    <row r="63" spans="1:3" ht="15" x14ac:dyDescent="0.25">
      <c r="A63" s="32"/>
      <c r="B63" s="32"/>
      <c r="C63" s="32"/>
    </row>
    <row r="64" spans="1:3" ht="15" x14ac:dyDescent="0.25">
      <c r="A64" s="32"/>
      <c r="B64" s="32"/>
      <c r="C64" s="32"/>
    </row>
    <row r="65" spans="1:3" ht="15" x14ac:dyDescent="0.25">
      <c r="A65" s="32"/>
      <c r="B65" s="32"/>
      <c r="C65" s="32"/>
    </row>
    <row r="66" spans="1:3" ht="15" x14ac:dyDescent="0.25">
      <c r="A66" s="32"/>
      <c r="B66" s="32"/>
      <c r="C66" s="32"/>
    </row>
    <row r="67" spans="1:3" ht="15" x14ac:dyDescent="0.25">
      <c r="A67" s="32"/>
      <c r="B67" s="32"/>
      <c r="C67" s="32"/>
    </row>
    <row r="68" spans="1:3" ht="15" x14ac:dyDescent="0.25">
      <c r="A68" s="32"/>
      <c r="B68" s="32"/>
      <c r="C68" s="32"/>
    </row>
    <row r="69" spans="1:3" ht="15" x14ac:dyDescent="0.25">
      <c r="A69" s="32"/>
      <c r="B69" s="32"/>
      <c r="C69" s="32"/>
    </row>
    <row r="70" spans="1:3" ht="15" x14ac:dyDescent="0.25">
      <c r="A70" s="32"/>
      <c r="B70" s="32"/>
      <c r="C70" s="32"/>
    </row>
    <row r="71" spans="1:3" ht="15" x14ac:dyDescent="0.25">
      <c r="A71" s="32"/>
      <c r="B71" s="32"/>
      <c r="C71" s="32"/>
    </row>
    <row r="72" spans="1:3" ht="15" x14ac:dyDescent="0.25">
      <c r="A72" s="32"/>
      <c r="B72" s="32"/>
      <c r="C72" s="32"/>
    </row>
    <row r="73" spans="1:3" ht="15" x14ac:dyDescent="0.25">
      <c r="A73" s="32"/>
      <c r="B73" s="32"/>
      <c r="C73" s="32"/>
    </row>
    <row r="74" spans="1:3" ht="15" x14ac:dyDescent="0.25">
      <c r="A74" s="32"/>
      <c r="B74" s="32"/>
      <c r="C74" s="32"/>
    </row>
    <row r="75" spans="1:3" ht="15" x14ac:dyDescent="0.25">
      <c r="A75" s="32"/>
      <c r="B75" s="32"/>
      <c r="C75" s="32"/>
    </row>
    <row r="76" spans="1:3" ht="15" x14ac:dyDescent="0.25">
      <c r="A76" s="32"/>
      <c r="B76" s="32"/>
      <c r="C76" s="32"/>
    </row>
    <row r="77" spans="1:3" ht="15" x14ac:dyDescent="0.25">
      <c r="A77" s="32"/>
      <c r="B77" s="32"/>
      <c r="C77" s="32"/>
    </row>
    <row r="78" spans="1:3" ht="15" x14ac:dyDescent="0.25">
      <c r="A78" s="32"/>
      <c r="B78" s="32"/>
      <c r="C78" s="32"/>
    </row>
    <row r="79" spans="1:3" ht="15" x14ac:dyDescent="0.25">
      <c r="A79" s="32"/>
      <c r="B79" s="32"/>
      <c r="C79" s="32"/>
    </row>
    <row r="80" spans="1:3" ht="15" x14ac:dyDescent="0.25">
      <c r="A80" s="32"/>
      <c r="B80" s="32"/>
      <c r="C80" s="32"/>
    </row>
    <row r="81" spans="1:3" ht="15" x14ac:dyDescent="0.25">
      <c r="A81" s="32"/>
      <c r="B81" s="32"/>
      <c r="C81" s="32"/>
    </row>
    <row r="82" spans="1:3" ht="15" x14ac:dyDescent="0.25">
      <c r="A82" s="32"/>
      <c r="B82" s="32"/>
      <c r="C82" s="32"/>
    </row>
    <row r="83" spans="1:3" ht="15" x14ac:dyDescent="0.25">
      <c r="A83" s="32"/>
      <c r="B83" s="32"/>
      <c r="C83" s="32"/>
    </row>
    <row r="84" spans="1:3" ht="15" x14ac:dyDescent="0.25">
      <c r="A84" s="32"/>
      <c r="B84" s="32"/>
      <c r="C84" s="32"/>
    </row>
    <row r="85" spans="1:3" ht="15" x14ac:dyDescent="0.25">
      <c r="A85" s="32"/>
      <c r="B85" s="32"/>
      <c r="C85" s="32"/>
    </row>
    <row r="86" spans="1:3" ht="15" x14ac:dyDescent="0.25">
      <c r="A86" s="32"/>
      <c r="B86" s="32"/>
      <c r="C86" s="32"/>
    </row>
    <row r="87" spans="1:3" ht="15" x14ac:dyDescent="0.25">
      <c r="A87" s="32"/>
      <c r="B87" s="32"/>
      <c r="C87" s="32"/>
    </row>
    <row r="88" spans="1:3" ht="15" x14ac:dyDescent="0.25">
      <c r="A88" s="32"/>
      <c r="B88" s="32"/>
      <c r="C88" s="32"/>
    </row>
    <row r="89" spans="1:3" ht="15" x14ac:dyDescent="0.25">
      <c r="A89" s="32"/>
      <c r="B89" s="32"/>
      <c r="C89" s="32"/>
    </row>
    <row r="90" spans="1:3" ht="15" x14ac:dyDescent="0.25">
      <c r="A90" s="32"/>
      <c r="B90" s="32"/>
      <c r="C90" s="32"/>
    </row>
    <row r="91" spans="1:3" ht="15" x14ac:dyDescent="0.25">
      <c r="A91" s="32"/>
      <c r="B91" s="32"/>
      <c r="C91" s="32"/>
    </row>
    <row r="92" spans="1:3" ht="15" x14ac:dyDescent="0.25">
      <c r="A92" s="32"/>
      <c r="B92" s="32"/>
      <c r="C92" s="32"/>
    </row>
    <row r="93" spans="1:3" ht="15" x14ac:dyDescent="0.25">
      <c r="A93" s="32"/>
      <c r="B93" s="32"/>
      <c r="C93" s="32"/>
    </row>
    <row r="94" spans="1:3" ht="15" x14ac:dyDescent="0.25">
      <c r="A94" s="32"/>
      <c r="B94" s="32"/>
      <c r="C94" s="32"/>
    </row>
    <row r="95" spans="1:3" ht="15" x14ac:dyDescent="0.25">
      <c r="A95" s="32"/>
      <c r="B95" s="32"/>
      <c r="C95" s="32"/>
    </row>
    <row r="96" spans="1:3" ht="15" x14ac:dyDescent="0.25">
      <c r="A96" s="32"/>
      <c r="B96" s="32"/>
      <c r="C96" s="32"/>
    </row>
    <row r="97" spans="1:3" ht="15" x14ac:dyDescent="0.25">
      <c r="A97" s="32"/>
      <c r="B97" s="32"/>
      <c r="C97" s="32"/>
    </row>
    <row r="98" spans="1:3" ht="15" x14ac:dyDescent="0.25">
      <c r="A98" s="32"/>
      <c r="B98" s="32"/>
      <c r="C98" s="32"/>
    </row>
    <row r="99" spans="1:3" ht="15" x14ac:dyDescent="0.25">
      <c r="A99" s="32"/>
      <c r="B99" s="32"/>
      <c r="C99" s="32"/>
    </row>
    <row r="100" spans="1:3" ht="15" x14ac:dyDescent="0.25">
      <c r="A100" s="32"/>
      <c r="B100" s="32"/>
      <c r="C100" s="32"/>
    </row>
    <row r="101" spans="1:3" ht="15" x14ac:dyDescent="0.25">
      <c r="A101" s="32"/>
      <c r="B101" s="32"/>
      <c r="C101" s="32"/>
    </row>
    <row r="102" spans="1:3" ht="15" x14ac:dyDescent="0.25">
      <c r="A102" s="32"/>
      <c r="B102" s="32"/>
      <c r="C102" s="32"/>
    </row>
    <row r="103" spans="1:3" ht="15" x14ac:dyDescent="0.25">
      <c r="A103" s="32"/>
      <c r="B103" s="32"/>
      <c r="C103" s="32"/>
    </row>
    <row r="104" spans="1:3" ht="15" x14ac:dyDescent="0.25">
      <c r="A104" s="32"/>
      <c r="B104" s="32"/>
      <c r="C104" s="32"/>
    </row>
    <row r="105" spans="1:3" ht="15" x14ac:dyDescent="0.25">
      <c r="A105" s="32"/>
      <c r="B105" s="32"/>
      <c r="C105" s="32"/>
    </row>
    <row r="106" spans="1:3" ht="15" x14ac:dyDescent="0.25">
      <c r="A106" s="32"/>
      <c r="B106" s="32"/>
      <c r="C106" s="32"/>
    </row>
    <row r="107" spans="1:3" ht="15" x14ac:dyDescent="0.25">
      <c r="A107" s="32"/>
      <c r="B107" s="32"/>
      <c r="C107" s="32"/>
    </row>
    <row r="108" spans="1:3" ht="15" x14ac:dyDescent="0.25">
      <c r="A108" s="32"/>
      <c r="B108" s="32"/>
      <c r="C108" s="32"/>
    </row>
    <row r="109" spans="1:3" ht="15" x14ac:dyDescent="0.25">
      <c r="A109" s="32"/>
      <c r="B109" s="32"/>
      <c r="C109" s="32"/>
    </row>
    <row r="110" spans="1:3" ht="15" x14ac:dyDescent="0.25">
      <c r="A110" s="32"/>
      <c r="B110" s="32"/>
      <c r="C110" s="32"/>
    </row>
    <row r="111" spans="1:3" ht="15" x14ac:dyDescent="0.25">
      <c r="A111" s="32"/>
      <c r="B111" s="32"/>
      <c r="C111" s="32"/>
    </row>
    <row r="112" spans="1:3" ht="15" x14ac:dyDescent="0.25">
      <c r="A112" s="32"/>
      <c r="B112" s="32"/>
      <c r="C112" s="32"/>
    </row>
    <row r="113" spans="1:3" ht="15" x14ac:dyDescent="0.25">
      <c r="A113" s="32"/>
      <c r="B113" s="32"/>
      <c r="C113" s="32"/>
    </row>
    <row r="114" spans="1:3" ht="15" x14ac:dyDescent="0.25">
      <c r="A114" s="32"/>
      <c r="B114" s="32"/>
      <c r="C114" s="32"/>
    </row>
    <row r="115" spans="1:3" ht="15" x14ac:dyDescent="0.25">
      <c r="A115" s="32"/>
      <c r="B115" s="32"/>
      <c r="C115" s="32"/>
    </row>
    <row r="116" spans="1:3" ht="15" x14ac:dyDescent="0.25">
      <c r="A116" s="32"/>
      <c r="B116" s="32"/>
      <c r="C116" s="32"/>
    </row>
    <row r="117" spans="1:3" ht="15" x14ac:dyDescent="0.25">
      <c r="A117" s="32"/>
      <c r="B117" s="32"/>
      <c r="C117" s="32"/>
    </row>
    <row r="118" spans="1:3" ht="15" x14ac:dyDescent="0.25">
      <c r="A118" s="32"/>
      <c r="B118" s="32"/>
      <c r="C118" s="32"/>
    </row>
    <row r="119" spans="1:3" ht="15" x14ac:dyDescent="0.25">
      <c r="A119" s="32"/>
      <c r="B119" s="32"/>
      <c r="C119" s="32"/>
    </row>
    <row r="120" spans="1:3" ht="15" x14ac:dyDescent="0.25">
      <c r="A120" s="32"/>
      <c r="B120" s="32"/>
      <c r="C120" s="32"/>
    </row>
    <row r="121" spans="1:3" ht="15" x14ac:dyDescent="0.25">
      <c r="A121" s="32"/>
      <c r="B121" s="32"/>
      <c r="C121" s="32"/>
    </row>
    <row r="122" spans="1:3" ht="15" x14ac:dyDescent="0.25">
      <c r="A122" s="32"/>
      <c r="B122" s="32"/>
      <c r="C122" s="32"/>
    </row>
    <row r="123" spans="1:3" ht="15" x14ac:dyDescent="0.25">
      <c r="A123" s="32"/>
      <c r="B123" s="32"/>
      <c r="C123" s="32"/>
    </row>
    <row r="124" spans="1:3" ht="15" x14ac:dyDescent="0.25">
      <c r="A124" s="32"/>
      <c r="B124" s="32"/>
      <c r="C124" s="32"/>
    </row>
    <row r="125" spans="1:3" ht="15" x14ac:dyDescent="0.25">
      <c r="A125" s="32"/>
      <c r="B125" s="32"/>
      <c r="C125" s="32"/>
    </row>
    <row r="126" spans="1:3" ht="15" x14ac:dyDescent="0.25">
      <c r="A126" s="32"/>
      <c r="B126" s="32"/>
      <c r="C126" s="32"/>
    </row>
    <row r="127" spans="1:3" ht="15" x14ac:dyDescent="0.25">
      <c r="A127" s="32"/>
      <c r="B127" s="32"/>
      <c r="C127" s="32"/>
    </row>
    <row r="128" spans="1:3" ht="15" x14ac:dyDescent="0.25">
      <c r="A128" s="32"/>
      <c r="B128" s="32"/>
      <c r="C128" s="32"/>
    </row>
    <row r="129" spans="1:3" ht="15" x14ac:dyDescent="0.25">
      <c r="A129" s="32"/>
      <c r="B129" s="32"/>
      <c r="C129" s="32"/>
    </row>
    <row r="130" spans="1:3" ht="15" x14ac:dyDescent="0.25">
      <c r="A130" s="32"/>
      <c r="B130" s="32"/>
      <c r="C130" s="32"/>
    </row>
    <row r="131" spans="1:3" ht="15" x14ac:dyDescent="0.25">
      <c r="A131" s="32"/>
      <c r="B131" s="32"/>
      <c r="C131" s="32"/>
    </row>
    <row r="132" spans="1:3" ht="15" x14ac:dyDescent="0.25">
      <c r="A132" s="32"/>
      <c r="B132" s="32"/>
      <c r="C132" s="32"/>
    </row>
    <row r="133" spans="1:3" ht="15" x14ac:dyDescent="0.25">
      <c r="A133" s="32"/>
      <c r="B133" s="32"/>
      <c r="C133" s="32"/>
    </row>
    <row r="134" spans="1:3" ht="15" x14ac:dyDescent="0.25">
      <c r="A134" s="32"/>
      <c r="B134" s="32"/>
      <c r="C134" s="32"/>
    </row>
    <row r="135" spans="1:3" ht="15" x14ac:dyDescent="0.25">
      <c r="A135" s="32"/>
      <c r="B135" s="32"/>
      <c r="C135" s="32"/>
    </row>
    <row r="136" spans="1:3" ht="15" x14ac:dyDescent="0.25">
      <c r="A136" s="32"/>
      <c r="B136" s="32"/>
      <c r="C136" s="32"/>
    </row>
    <row r="137" spans="1:3" ht="15" x14ac:dyDescent="0.25">
      <c r="A137" s="32"/>
      <c r="B137" s="32"/>
      <c r="C137" s="32"/>
    </row>
    <row r="138" spans="1:3" ht="15" x14ac:dyDescent="0.25">
      <c r="A138" s="32"/>
      <c r="B138" s="32"/>
      <c r="C138" s="32"/>
    </row>
    <row r="139" spans="1:3" ht="15" x14ac:dyDescent="0.25">
      <c r="A139" s="32"/>
      <c r="B139" s="32"/>
      <c r="C139" s="32"/>
    </row>
    <row r="140" spans="1:3" ht="15" x14ac:dyDescent="0.25">
      <c r="A140" s="32"/>
      <c r="B140" s="32"/>
      <c r="C140" s="32"/>
    </row>
    <row r="141" spans="1:3" ht="15" x14ac:dyDescent="0.25">
      <c r="A141" s="32"/>
      <c r="B141" s="32"/>
      <c r="C141" s="32"/>
    </row>
    <row r="142" spans="1:3" ht="15" x14ac:dyDescent="0.25">
      <c r="A142" s="32"/>
      <c r="B142" s="32"/>
      <c r="C142" s="32"/>
    </row>
    <row r="143" spans="1:3" ht="15" x14ac:dyDescent="0.25">
      <c r="A143" s="32"/>
      <c r="B143" s="32"/>
      <c r="C143" s="32"/>
    </row>
    <row r="144" spans="1:3" ht="15" x14ac:dyDescent="0.25">
      <c r="A144" s="32"/>
      <c r="B144" s="32"/>
      <c r="C144" s="32"/>
    </row>
    <row r="145" spans="1:3" ht="15" x14ac:dyDescent="0.25">
      <c r="A145" s="32"/>
      <c r="B145" s="32"/>
      <c r="C145" s="32"/>
    </row>
    <row r="146" spans="1:3" ht="15" x14ac:dyDescent="0.25">
      <c r="A146" s="32"/>
      <c r="B146" s="32"/>
      <c r="C146" s="32"/>
    </row>
    <row r="147" spans="1:3" ht="15" x14ac:dyDescent="0.25">
      <c r="A147" s="32"/>
      <c r="B147" s="32"/>
      <c r="C147" s="32"/>
    </row>
    <row r="148" spans="1:3" ht="15" x14ac:dyDescent="0.25">
      <c r="A148" s="32"/>
      <c r="B148" s="32"/>
      <c r="C148" s="32"/>
    </row>
    <row r="149" spans="1:3" ht="15" x14ac:dyDescent="0.25">
      <c r="A149" s="32"/>
      <c r="B149" s="32"/>
      <c r="C149" s="32"/>
    </row>
    <row r="150" spans="1:3" ht="15" x14ac:dyDescent="0.25">
      <c r="A150" s="32"/>
      <c r="B150" s="32"/>
      <c r="C150" s="32"/>
    </row>
    <row r="151" spans="1:3" ht="15" x14ac:dyDescent="0.25">
      <c r="A151" s="32"/>
      <c r="B151" s="32"/>
      <c r="C151" s="32"/>
    </row>
  </sheetData>
  <mergeCells count="7">
    <mergeCell ref="I5:O5"/>
    <mergeCell ref="I10:O13"/>
    <mergeCell ref="H23:H24"/>
    <mergeCell ref="D2:N2"/>
    <mergeCell ref="H12:H13"/>
    <mergeCell ref="H15:H16"/>
    <mergeCell ref="D5:G5"/>
  </mergeCells>
  <hyperlinks>
    <hyperlink ref="K3" location="'Diagrama de dispersão'!A1" display="Diagrama de dispersao " xr:uid="{00000000-0004-0000-0800-000000000000}"/>
    <hyperlink ref="I3" location="'Problema resollvido '!A1" display="Problema resollvido" xr:uid="{00000000-0004-0000-0800-000001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I14"/>
  <sheetViews>
    <sheetView workbookViewId="0">
      <selection activeCell="E5" sqref="E5"/>
    </sheetView>
  </sheetViews>
  <sheetFormatPr defaultRowHeight="15" x14ac:dyDescent="0.25"/>
  <cols>
    <col min="1" max="16384" width="9.140625" style="110"/>
  </cols>
  <sheetData>
    <row r="14" spans="9:9" ht="92.25" x14ac:dyDescent="1.35">
      <c r="I14" s="109" t="s">
        <v>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Problema</vt:lpstr>
      <vt:lpstr>Problema resollvido </vt:lpstr>
      <vt:lpstr>Exercício 1</vt:lpstr>
      <vt:lpstr>Exercício 2</vt:lpstr>
      <vt:lpstr>Diagrama de dispersão</vt:lpstr>
      <vt:lpstr>Exercício 3</vt:lpstr>
      <vt:lpstr>Coeficiente de correlação</vt:lpstr>
      <vt:lpstr>Coeficiente de determinação</vt:lpstr>
      <vt:lpstr>FIM</vt:lpstr>
      <vt:lpstr>Inicio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Tânia</dc:creator>
  <cp:lastModifiedBy>24328</cp:lastModifiedBy>
  <dcterms:created xsi:type="dcterms:W3CDTF">2012-08-15T17:55:14Z</dcterms:created>
  <dcterms:modified xsi:type="dcterms:W3CDTF">2021-07-22T02:14:43Z</dcterms:modified>
</cp:coreProperties>
</file>