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elaine\elaine\"/>
    </mc:Choice>
  </mc:AlternateContent>
  <xr:revisionPtr revIDLastSave="0" documentId="8_{D39D5A0B-4644-48D3-B4E4-B9829B9554CE}" xr6:coauthVersionLast="47" xr6:coauthVersionMax="47" xr10:uidLastSave="{00000000-0000-0000-0000-000000000000}"/>
  <bookViews>
    <workbookView xWindow="-120" yWindow="-120" windowWidth="20730" windowHeight="11040"/>
  </bookViews>
  <sheets>
    <sheet name="aplicacao" sheetId="2" r:id="rId1"/>
    <sheet name="conceito" sheetId="1" r:id="rId2"/>
    <sheet name="exercicios " sheetId="3" r:id="rId3"/>
    <sheet name="Investigação" sheetId="4" r:id="rId4"/>
    <sheet name="crédito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3" l="1"/>
  <c r="G16" i="3"/>
  <c r="F16" i="3"/>
  <c r="E18" i="4"/>
  <c r="E56" i="4"/>
  <c r="E50" i="4"/>
  <c r="E44" i="4"/>
  <c r="G35" i="4"/>
  <c r="G34" i="4"/>
  <c r="D50" i="3"/>
  <c r="D43" i="3"/>
  <c r="D36" i="3"/>
  <c r="D29" i="3"/>
  <c r="H22" i="3"/>
  <c r="G22" i="3"/>
  <c r="F22" i="3"/>
  <c r="E22" i="3"/>
  <c r="D22" i="3"/>
  <c r="E16" i="3"/>
  <c r="D16" i="3"/>
  <c r="F18" i="1"/>
  <c r="J18" i="1"/>
  <c r="F17" i="1"/>
  <c r="F16" i="1"/>
  <c r="F38" i="1"/>
  <c r="D38" i="1"/>
  <c r="H38" i="1"/>
  <c r="F37" i="1"/>
  <c r="D37" i="1"/>
  <c r="H37" i="1" s="1"/>
  <c r="F35" i="1"/>
  <c r="D35" i="1"/>
  <c r="H35" i="1" s="1"/>
  <c r="I27" i="2"/>
  <c r="K25" i="2"/>
  <c r="J25" i="2"/>
  <c r="I25" i="2"/>
  <c r="E15" i="2"/>
  <c r="I17" i="2"/>
  <c r="P26" i="1"/>
  <c r="P25" i="1"/>
  <c r="P24" i="1"/>
  <c r="P23" i="1"/>
  <c r="P20" i="1"/>
  <c r="P19" i="1"/>
  <c r="P18" i="1"/>
  <c r="P21" i="1"/>
  <c r="P16" i="1"/>
  <c r="P15" i="1"/>
  <c r="P14" i="1"/>
  <c r="P13" i="1"/>
  <c r="J17" i="1"/>
  <c r="J16" i="1"/>
</calcChain>
</file>

<file path=xl/sharedStrings.xml><?xml version="1.0" encoding="utf-8"?>
<sst xmlns="http://schemas.openxmlformats.org/spreadsheetml/2006/main" count="215" uniqueCount="124">
  <si>
    <t xml:space="preserve">8 - 6 = </t>
  </si>
  <si>
    <t>6 - 4 =</t>
  </si>
  <si>
    <t>4 - 2 =</t>
  </si>
  <si>
    <t>logo, a razão é2</t>
  </si>
  <si>
    <t>a)</t>
  </si>
  <si>
    <t>?</t>
  </si>
  <si>
    <t>x</t>
  </si>
  <si>
    <t>b)</t>
  </si>
  <si>
    <t>c)</t>
  </si>
  <si>
    <t>r</t>
  </si>
  <si>
    <t>r =</t>
  </si>
  <si>
    <t>y</t>
  </si>
  <si>
    <t>TERMO GERAL</t>
  </si>
  <si>
    <t>Dada a PA</t>
  </si>
  <si>
    <t>.....</t>
  </si>
  <si>
    <r>
      <t>a</t>
    </r>
    <r>
      <rPr>
        <vertAlign val="subscript"/>
        <sz val="11"/>
        <color indexed="8"/>
        <rFont val="Comic Sans MS"/>
        <family val="4"/>
      </rPr>
      <t>1</t>
    </r>
  </si>
  <si>
    <r>
      <t>a</t>
    </r>
    <r>
      <rPr>
        <vertAlign val="subscript"/>
        <sz val="11"/>
        <color indexed="8"/>
        <rFont val="Comic Sans MS"/>
        <family val="4"/>
      </rPr>
      <t>2</t>
    </r>
  </si>
  <si>
    <r>
      <t>a</t>
    </r>
    <r>
      <rPr>
        <vertAlign val="subscript"/>
        <sz val="11"/>
        <color indexed="8"/>
        <rFont val="Comic Sans MS"/>
        <family val="4"/>
      </rPr>
      <t>3</t>
    </r>
  </si>
  <si>
    <r>
      <t>a</t>
    </r>
    <r>
      <rPr>
        <vertAlign val="subscript"/>
        <sz val="11"/>
        <color indexed="8"/>
        <rFont val="Comic Sans MS"/>
        <family val="4"/>
      </rPr>
      <t>4</t>
    </r>
  </si>
  <si>
    <r>
      <t>a</t>
    </r>
    <r>
      <rPr>
        <vertAlign val="subscript"/>
        <sz val="11"/>
        <color indexed="8"/>
        <rFont val="Comic Sans MS"/>
        <family val="4"/>
      </rPr>
      <t>n</t>
    </r>
  </si>
  <si>
    <t>Vamos identificar os termos nas sequências abaixo.</t>
  </si>
  <si>
    <r>
      <t>a</t>
    </r>
    <r>
      <rPr>
        <vertAlign val="subscript"/>
        <sz val="12"/>
        <color indexed="8"/>
        <rFont val="Comic Sans MS"/>
        <family val="4"/>
      </rPr>
      <t>n</t>
    </r>
    <r>
      <rPr>
        <sz val="12"/>
        <color indexed="8"/>
        <rFont val="Comic Sans MS"/>
        <family val="4"/>
      </rPr>
      <t xml:space="preserve"> = a1 + (n - 1) r</t>
    </r>
  </si>
  <si>
    <t>(</t>
  </si>
  <si>
    <t>)</t>
  </si>
  <si>
    <t>Exemplo:</t>
  </si>
  <si>
    <t>Onde:</t>
  </si>
  <si>
    <t>Termo solicitado ou último termo</t>
  </si>
  <si>
    <t>Primeiro Termo</t>
  </si>
  <si>
    <t>n</t>
  </si>
  <si>
    <t xml:space="preserve">Quantidade de termos </t>
  </si>
  <si>
    <t>Razão</t>
  </si>
  <si>
    <r>
      <t>a</t>
    </r>
    <r>
      <rPr>
        <vertAlign val="subscript"/>
        <sz val="11"/>
        <color indexed="8"/>
        <rFont val="Comic Sans MS"/>
        <family val="4"/>
      </rPr>
      <t>n</t>
    </r>
    <r>
      <rPr>
        <sz val="11"/>
        <color indexed="8"/>
        <rFont val="Comic Sans MS"/>
        <family val="4"/>
      </rPr>
      <t xml:space="preserve"> =</t>
    </r>
  </si>
  <si>
    <r>
      <t>a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 xml:space="preserve"> =</t>
    </r>
  </si>
  <si>
    <t xml:space="preserve">n = </t>
  </si>
  <si>
    <t xml:space="preserve">menos o primeiro, o terceiro menos o segundo e assim por diante é igual a uma </t>
  </si>
  <si>
    <t>constante r.</t>
  </si>
  <si>
    <t>Vamos identificar o próximo número e o valor de r.</t>
  </si>
  <si>
    <t xml:space="preserve">Conceito: </t>
  </si>
  <si>
    <t xml:space="preserve">              É definido como PA uma sequência de números Reais onde o segundo termo</t>
  </si>
  <si>
    <t>Note que os valores da velocidade formam uma sequência, em que a cada segundo a velocidade aumenta 9,8 m/s. Então:</t>
  </si>
  <si>
    <t>Velocidade (m/s)</t>
  </si>
  <si>
    <t>Tempo (s)</t>
  </si>
  <si>
    <t xml:space="preserve">Em condições ideais, em que a resistência do ar pode ser desconsiderada, analise a queda de um objeto que </t>
  </si>
  <si>
    <t>apresentou a variação de velocidade, no decorrer do tempo, de acordo com a seguinte tabela:</t>
  </si>
  <si>
    <t>Sabendo que a velocidade aumenta 9,8 m/s a cada segundo então vamos calcular a velocidade no 5º segundo.</t>
  </si>
  <si>
    <t>A velocidade no 5º segundo é:</t>
  </si>
  <si>
    <t>Fazendo o mesmo procedimento, calculamos a velocidade quando o tempo for 6 segundos.</t>
  </si>
  <si>
    <t>Qual o valor da velocidade quando já se passaram 6 segundos?</t>
  </si>
  <si>
    <t>Resolução:</t>
  </si>
  <si>
    <t xml:space="preserve">Sabendo que a velocidade aumenta a 9,8 a cada segundo, montaremos uma tabela utilizando essa informação até encontrar a </t>
  </si>
  <si>
    <t>velocidade desejada:</t>
  </si>
  <si>
    <t>Mais exemplo:</t>
  </si>
  <si>
    <t>a) Qual a velocidade x no 6º segundo?</t>
  </si>
  <si>
    <t>Em condições ideais, em que a resistência do ar pode ser desconsiderada, analise</t>
  </si>
  <si>
    <t xml:space="preserve">a queda de um objeto que apresentou a variação de velocidade, no decorrer do </t>
  </si>
  <si>
    <t>tempo de acordo com a seguinte tabela:</t>
  </si>
  <si>
    <t>Verificando se esses dados estão em PA:</t>
  </si>
  <si>
    <t>-</t>
  </si>
  <si>
    <t>=</t>
  </si>
  <si>
    <t>Para verificar se uma sequencia está em PA fazemos a diferença de um termo</t>
  </si>
  <si>
    <t xml:space="preserve">com seu anterior, como no exemplo. Se essa diferença der uma contante, no </t>
  </si>
  <si>
    <t>nosso caso 9,8, logo essa sequencia é uma PA.</t>
  </si>
  <si>
    <t>Conhecendo os termos:</t>
  </si>
  <si>
    <r>
      <t>a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</t>
    </r>
  </si>
  <si>
    <t>Calculando o que se pede:</t>
  </si>
  <si>
    <r>
      <t>No 6º segundo, significa a velocidade na posição 6: a</t>
    </r>
    <r>
      <rPr>
        <vertAlign val="subscript"/>
        <sz val="11"/>
        <color indexed="8"/>
        <rFont val="Comic Sans MS"/>
        <family val="4"/>
      </rPr>
      <t>6</t>
    </r>
  </si>
  <si>
    <t>Temos:</t>
  </si>
  <si>
    <r>
      <t>Utilizando o termo geral:  a</t>
    </r>
    <r>
      <rPr>
        <vertAlign val="subscript"/>
        <sz val="11"/>
        <color indexed="8"/>
        <rFont val="Comic Sans MS"/>
        <family val="4"/>
      </rPr>
      <t>n</t>
    </r>
    <r>
      <rPr>
        <sz val="11"/>
        <color indexed="8"/>
        <rFont val="Comic Sans MS"/>
        <family val="4"/>
      </rPr>
      <t xml:space="preserve"> = a</t>
    </r>
    <r>
      <rPr>
        <vertAlign val="subscript"/>
        <sz val="11"/>
        <color indexed="8"/>
        <rFont val="Comic Sans MS"/>
        <family val="4"/>
      </rPr>
      <t>1</t>
    </r>
    <r>
      <rPr>
        <sz val="11"/>
        <color indexed="8"/>
        <rFont val="Comic Sans MS"/>
        <family val="4"/>
      </rPr>
      <t xml:space="preserve"> + (n - 1) r</t>
    </r>
  </si>
  <si>
    <t>Transformando os dados de velocidade em uma sequencia, desconsiderando:</t>
  </si>
  <si>
    <t>o tempo 0.</t>
  </si>
  <si>
    <t xml:space="preserve"> </t>
  </si>
  <si>
    <r>
      <t>a</t>
    </r>
    <r>
      <rPr>
        <vertAlign val="subscript"/>
        <sz val="11"/>
        <color indexed="8"/>
        <rFont val="Comic Sans MS"/>
        <family val="4"/>
      </rPr>
      <t>6</t>
    </r>
    <r>
      <rPr>
        <sz val="11"/>
        <color indexed="8"/>
        <rFont val="Comic Sans MS"/>
        <family val="4"/>
      </rPr>
      <t xml:space="preserve"> = 9,8+ (6 - 1)* 9,8</t>
    </r>
  </si>
  <si>
    <r>
      <t>a</t>
    </r>
    <r>
      <rPr>
        <vertAlign val="subscript"/>
        <sz val="11"/>
        <color indexed="8"/>
        <rFont val="Comic Sans MS"/>
        <family val="4"/>
      </rPr>
      <t>6</t>
    </r>
    <r>
      <rPr>
        <sz val="11"/>
        <color indexed="8"/>
        <rFont val="Comic Sans MS"/>
        <family val="4"/>
      </rPr>
      <t xml:space="preserve"> = 9,8 + 5*9,8</t>
    </r>
  </si>
  <si>
    <r>
      <t>a</t>
    </r>
    <r>
      <rPr>
        <vertAlign val="subscript"/>
        <sz val="11"/>
        <color indexed="8"/>
        <rFont val="Comic Sans MS"/>
        <family val="4"/>
      </rPr>
      <t>6</t>
    </r>
    <r>
      <rPr>
        <sz val="11"/>
        <color indexed="8"/>
        <rFont val="Comic Sans MS"/>
        <family val="4"/>
      </rPr>
      <t xml:space="preserve"> = 9,8 + 49</t>
    </r>
  </si>
  <si>
    <r>
      <t>a</t>
    </r>
    <r>
      <rPr>
        <vertAlign val="subscript"/>
        <sz val="11"/>
        <color indexed="8"/>
        <rFont val="Comic Sans MS"/>
        <family val="4"/>
      </rPr>
      <t>6</t>
    </r>
    <r>
      <rPr>
        <sz val="11"/>
        <color indexed="8"/>
        <rFont val="Comic Sans MS"/>
        <family val="4"/>
      </rPr>
      <t xml:space="preserve"> = 58,8</t>
    </r>
  </si>
  <si>
    <t>Resposta: No tempo 6s a velocidade é de 58,8 m/s</t>
  </si>
  <si>
    <t>68,6 = 9,8 + (n - 1)*9,8</t>
  </si>
  <si>
    <t>68,6 - 9,8 = (n - 1)* 9,8</t>
  </si>
  <si>
    <t>58,8 = (n -1) * 9,8</t>
  </si>
  <si>
    <t>58,8/9,8 = n - 1</t>
  </si>
  <si>
    <t>6 = n -1</t>
  </si>
  <si>
    <t>n = 6 + 1</t>
  </si>
  <si>
    <t>n = 7</t>
  </si>
  <si>
    <t>quantos segundos?</t>
  </si>
  <si>
    <t xml:space="preserve">b) Quando atingir a velocidade de 68,6 m/s o objeto estará em </t>
  </si>
  <si>
    <t xml:space="preserve">Nesse item precisamos saber em que posição se encontrará  </t>
  </si>
  <si>
    <t xml:space="preserve">o objeto quando ele atingir  a velocidade 68,6 m/s. Nesse caso </t>
  </si>
  <si>
    <t xml:space="preserve"> precisaremos descobrir n. 68,6 ficará na ultima posição, </t>
  </si>
  <si>
    <t>logo an=68,6.</t>
  </si>
  <si>
    <t xml:space="preserve">Resposta: </t>
  </si>
  <si>
    <t>Quando atingir a 68,6 de velocidade estará em 7 segundos</t>
  </si>
  <si>
    <t>1) Escreva a PA de:</t>
  </si>
  <si>
    <t>a) cinco termos, em que o 1º termo é 7 e a razão é 8</t>
  </si>
  <si>
    <t>Resposta</t>
  </si>
  <si>
    <t>Dê a resposta aqui</t>
  </si>
  <si>
    <t>Veja a correção</t>
  </si>
  <si>
    <r>
      <t>a</t>
    </r>
    <r>
      <rPr>
        <vertAlign val="subscript"/>
        <sz val="11"/>
        <color indexed="8"/>
        <rFont val="Comic Sans MS"/>
        <family val="4"/>
      </rPr>
      <t>1</t>
    </r>
  </si>
  <si>
    <r>
      <t>a</t>
    </r>
    <r>
      <rPr>
        <vertAlign val="subscript"/>
        <sz val="11"/>
        <color indexed="8"/>
        <rFont val="Comic Sans MS"/>
        <family val="4"/>
      </rPr>
      <t>2</t>
    </r>
  </si>
  <si>
    <r>
      <t>a</t>
    </r>
    <r>
      <rPr>
        <vertAlign val="subscript"/>
        <sz val="11"/>
        <color indexed="8"/>
        <rFont val="Comic Sans MS"/>
        <family val="4"/>
      </rPr>
      <t>3</t>
    </r>
  </si>
  <si>
    <r>
      <t>a</t>
    </r>
    <r>
      <rPr>
        <vertAlign val="subscript"/>
        <sz val="11"/>
        <color indexed="8"/>
        <rFont val="Comic Sans MS"/>
        <family val="4"/>
      </rPr>
      <t>4</t>
    </r>
  </si>
  <si>
    <r>
      <t>a</t>
    </r>
    <r>
      <rPr>
        <vertAlign val="subscript"/>
        <sz val="11"/>
        <color indexed="8"/>
        <rFont val="Comic Sans MS"/>
        <family val="4"/>
      </rPr>
      <t>5</t>
    </r>
  </si>
  <si>
    <t>b)  quatro termos, em que o 1º termo é -6 e a razão é 8.</t>
  </si>
  <si>
    <t>2) Quantos múltiplos de 5 estão compreendidos entre 21 e 623?</t>
  </si>
  <si>
    <r>
      <t>3) Determinar o primeiro termo de uma PA de razão -5 e a</t>
    </r>
    <r>
      <rPr>
        <vertAlign val="subscript"/>
        <sz val="11"/>
        <color indexed="8"/>
        <rFont val="Comic Sans MS"/>
        <family val="4"/>
      </rPr>
      <t>10</t>
    </r>
    <r>
      <rPr>
        <sz val="11"/>
        <color indexed="8"/>
        <rFont val="Comic Sans MS"/>
        <family val="4"/>
      </rPr>
      <t xml:space="preserve"> igual a 12. </t>
    </r>
  </si>
  <si>
    <t>4) Calcule o número de termos da PA (3, 7, ..., 79)</t>
  </si>
  <si>
    <t>5) Determine o 26º termo da PA (65, 61, 57, ...)</t>
  </si>
  <si>
    <t>1º PARTE - Fixando conceitos</t>
  </si>
  <si>
    <t>1) Considerando quadrados de mesma área, com 4 palitos de fósforos formamos um quadrado, com 7 palitos</t>
  </si>
  <si>
    <t>formamos:</t>
  </si>
  <si>
    <t xml:space="preserve"> E complete a tabela com o número de palitos necessários para formar os triângulos.</t>
  </si>
  <si>
    <t>Nº de triângulos</t>
  </si>
  <si>
    <t>Nº de palitos</t>
  </si>
  <si>
    <t>2) Observe as figuras formadas com palitos:</t>
  </si>
  <si>
    <r>
      <t>a)</t>
    </r>
    <r>
      <rPr>
        <sz val="7"/>
        <color indexed="8"/>
        <rFont val="Comic Sans MS"/>
        <family val="4"/>
      </rPr>
      <t xml:space="preserve">      </t>
    </r>
    <r>
      <rPr>
        <sz val="11"/>
        <color indexed="8"/>
        <rFont val="Comic Sans MS"/>
        <family val="4"/>
      </rPr>
      <t>Quantos palitos são necessários para formar 20 triângulos?</t>
    </r>
  </si>
  <si>
    <r>
      <t>b)</t>
    </r>
    <r>
      <rPr>
        <sz val="7"/>
        <color indexed="8"/>
        <rFont val="Comic Sans MS"/>
        <family val="4"/>
      </rPr>
      <t xml:space="preserve">      </t>
    </r>
    <r>
      <rPr>
        <sz val="11"/>
        <color indexed="8"/>
        <rFont val="Comic Sans MS"/>
        <family val="4"/>
      </rPr>
      <t>Quantos palitos são necessários para formar 77 triângulos?</t>
    </r>
  </si>
  <si>
    <r>
      <t>c)</t>
    </r>
    <r>
      <rPr>
        <sz val="7"/>
        <color indexed="8"/>
        <rFont val="Comic Sans MS"/>
        <family val="4"/>
      </rPr>
      <t xml:space="preserve">      </t>
    </r>
    <r>
      <rPr>
        <sz val="11"/>
        <color indexed="8"/>
        <rFont val="Comic Sans MS"/>
        <family val="4"/>
      </rPr>
      <t xml:space="preserve">Quantos triângulos se podem formar com 51 palitos? </t>
    </r>
  </si>
  <si>
    <t>responda:</t>
  </si>
  <si>
    <t xml:space="preserve">Observando que o número de palitos necessários é dado em função do número de triângulos que se quer formar, </t>
  </si>
  <si>
    <t>Observe o que está sendo solicitado e aplicando  PA resolva os problemas.</t>
  </si>
  <si>
    <t>de fósforos formamos dois quadrados, com 10 palitos de fósforos 3 quadrados. Então, com quarenta palitos</t>
  </si>
  <si>
    <t>b)      Quando atingir a velocidade de 68,8 m/s o objeto estará em quantos segundos?</t>
  </si>
  <si>
    <t>a)      Qual o valor da velocidade x no 6º segundo?</t>
  </si>
  <si>
    <t>é uma PA porquê?</t>
  </si>
  <si>
    <t>Revisado por: Maria Augusta Sakis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</si>
</sst>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sz val="12"/>
      <color indexed="8"/>
      <name val="Comic Sans MS"/>
      <family val="4"/>
    </font>
    <font>
      <vertAlign val="subscript"/>
      <sz val="12"/>
      <color indexed="8"/>
      <name val="Comic Sans MS"/>
      <family val="4"/>
    </font>
    <font>
      <vertAlign val="subscript"/>
      <sz val="11"/>
      <color indexed="8"/>
      <name val="Comic Sans MS"/>
      <family val="4"/>
    </font>
    <font>
      <sz val="12"/>
      <color indexed="8"/>
      <name val="Times New Roman"/>
      <family val="1"/>
    </font>
    <font>
      <b/>
      <sz val="20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mic Sans MS"/>
      <family val="4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omic Sans MS"/>
      <family val="4"/>
    </font>
    <font>
      <sz val="11"/>
      <color indexed="8"/>
      <name val="Comic Sans MS"/>
      <family val="4"/>
    </font>
    <font>
      <vertAlign val="subscript"/>
      <sz val="11"/>
      <color indexed="8"/>
      <name val="Comic Sans MS"/>
      <family val="4"/>
    </font>
    <font>
      <sz val="7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3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i/>
      <sz val="11"/>
      <color indexed="8"/>
      <name val="Verdana"/>
      <family val="2"/>
    </font>
    <font>
      <sz val="12"/>
      <color indexed="8"/>
      <name val="Comic Sans MS"/>
      <family val="4"/>
    </font>
    <font>
      <b/>
      <sz val="24"/>
      <color indexed="8"/>
      <name val="Comic Sans MS"/>
      <family val="4"/>
    </font>
    <font>
      <b/>
      <sz val="20"/>
      <color indexed="8"/>
      <name val="Comic Sans MS"/>
      <family val="4"/>
    </font>
    <font>
      <sz val="11"/>
      <color indexed="16"/>
      <name val="Comic Sans MS"/>
      <family val="4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sz val="11"/>
      <color indexed="16"/>
      <name val="Times New Roman"/>
      <family val="1"/>
    </font>
    <font>
      <b/>
      <sz val="14"/>
      <color indexed="8"/>
      <name val="Comic Sans MS"/>
      <family val="4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19" fillId="2" borderId="0" xfId="0" applyFont="1" applyFill="1" applyBorder="1"/>
    <xf numFmtId="0" fontId="19" fillId="2" borderId="1" xfId="0" applyFont="1" applyFill="1" applyBorder="1"/>
    <xf numFmtId="0" fontId="3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19" fillId="4" borderId="0" xfId="0" applyFont="1" applyFill="1" applyBorder="1"/>
    <xf numFmtId="0" fontId="19" fillId="2" borderId="2" xfId="0" applyFont="1" applyFill="1" applyBorder="1"/>
    <xf numFmtId="0" fontId="19" fillId="5" borderId="1" xfId="0" applyFont="1" applyFill="1" applyBorder="1"/>
    <xf numFmtId="0" fontId="19" fillId="5" borderId="2" xfId="0" applyFont="1" applyFill="1" applyBorder="1"/>
    <xf numFmtId="0" fontId="19" fillId="6" borderId="1" xfId="0" applyFont="1" applyFill="1" applyBorder="1"/>
    <xf numFmtId="0" fontId="19" fillId="6" borderId="0" xfId="0" applyFont="1" applyFill="1" applyBorder="1"/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2" fontId="19" fillId="5" borderId="0" xfId="0" applyNumberFormat="1" applyFont="1" applyFill="1" applyBorder="1"/>
    <xf numFmtId="0" fontId="19" fillId="5" borderId="3" xfId="0" applyFont="1" applyFill="1" applyBorder="1"/>
    <xf numFmtId="0" fontId="0" fillId="2" borderId="4" xfId="0" applyFill="1" applyBorder="1"/>
    <xf numFmtId="0" fontId="19" fillId="2" borderId="4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3" xfId="0" applyFont="1" applyFill="1" applyBorder="1"/>
    <xf numFmtId="0" fontId="19" fillId="3" borderId="4" xfId="0" applyFont="1" applyFill="1" applyBorder="1"/>
    <xf numFmtId="0" fontId="19" fillId="3" borderId="0" xfId="0" applyFont="1" applyFill="1" applyBorder="1"/>
    <xf numFmtId="0" fontId="19" fillId="7" borderId="4" xfId="0" applyFont="1" applyFill="1" applyBorder="1"/>
    <xf numFmtId="0" fontId="19" fillId="7" borderId="0" xfId="0" applyFont="1" applyFill="1" applyBorder="1"/>
    <xf numFmtId="0" fontId="19" fillId="7" borderId="0" xfId="0" applyFont="1" applyFill="1" applyBorder="1" applyAlignment="1">
      <alignment horizontal="center"/>
    </xf>
    <xf numFmtId="0" fontId="19" fillId="7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8" borderId="4" xfId="0" applyFont="1" applyFill="1" applyBorder="1"/>
    <xf numFmtId="0" fontId="19" fillId="8" borderId="0" xfId="0" applyFont="1" applyFill="1" applyBorder="1"/>
    <xf numFmtId="1" fontId="19" fillId="2" borderId="0" xfId="0" applyNumberFormat="1" applyFont="1" applyFill="1" applyBorder="1"/>
    <xf numFmtId="1" fontId="19" fillId="2" borderId="1" xfId="0" applyNumberFormat="1" applyFont="1" applyFill="1" applyBorder="1"/>
    <xf numFmtId="0" fontId="0" fillId="8" borderId="0" xfId="0" applyFill="1" applyBorder="1"/>
    <xf numFmtId="0" fontId="0" fillId="8" borderId="1" xfId="0" applyFill="1" applyBorder="1"/>
    <xf numFmtId="0" fontId="19" fillId="8" borderId="1" xfId="0" applyFont="1" applyFill="1" applyBorder="1"/>
    <xf numFmtId="0" fontId="0" fillId="4" borderId="0" xfId="0" applyFill="1" applyBorder="1" applyAlignment="1">
      <alignment horizontal="center"/>
    </xf>
    <xf numFmtId="16" fontId="19" fillId="6" borderId="0" xfId="0" quotePrefix="1" applyNumberFormat="1" applyFont="1" applyFill="1" applyBorder="1"/>
    <xf numFmtId="0" fontId="19" fillId="6" borderId="0" xfId="0" quotePrefix="1" applyFont="1" applyFill="1" applyBorder="1"/>
    <xf numFmtId="0" fontId="19" fillId="4" borderId="4" xfId="0" applyFont="1" applyFill="1" applyBorder="1" applyAlignment="1">
      <alignment horizontal="right"/>
    </xf>
    <xf numFmtId="0" fontId="0" fillId="0" borderId="0" xfId="0" applyBorder="1"/>
    <xf numFmtId="0" fontId="19" fillId="5" borderId="4" xfId="0" applyFont="1" applyFill="1" applyBorder="1" applyAlignment="1">
      <alignment horizontal="right"/>
    </xf>
    <xf numFmtId="0" fontId="19" fillId="5" borderId="5" xfId="0" applyFont="1" applyFill="1" applyBorder="1"/>
    <xf numFmtId="0" fontId="19" fillId="9" borderId="4" xfId="0" applyFont="1" applyFill="1" applyBorder="1" applyAlignment="1">
      <alignment horizontal="right"/>
    </xf>
    <xf numFmtId="0" fontId="19" fillId="9" borderId="0" xfId="0" applyFont="1" applyFill="1" applyBorder="1"/>
    <xf numFmtId="0" fontId="19" fillId="10" borderId="4" xfId="0" applyFont="1" applyFill="1" applyBorder="1" applyAlignment="1">
      <alignment horizontal="right"/>
    </xf>
    <xf numFmtId="0" fontId="19" fillId="10" borderId="0" xfId="0" applyFont="1" applyFill="1" applyBorder="1"/>
    <xf numFmtId="0" fontId="19" fillId="3" borderId="4" xfId="0" applyFont="1" applyFill="1" applyBorder="1" applyAlignment="1">
      <alignment horizontal="right"/>
    </xf>
    <xf numFmtId="1" fontId="19" fillId="3" borderId="0" xfId="0" applyNumberFormat="1" applyFont="1" applyFill="1" applyBorder="1"/>
    <xf numFmtId="0" fontId="19" fillId="3" borderId="5" xfId="0" applyFont="1" applyFill="1" applyBorder="1"/>
    <xf numFmtId="0" fontId="19" fillId="3" borderId="3" xfId="0" applyFont="1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1" xfId="0" applyFill="1" applyBorder="1"/>
    <xf numFmtId="0" fontId="0" fillId="10" borderId="0" xfId="0" applyFill="1" applyBorder="1"/>
    <xf numFmtId="0" fontId="8" fillId="7" borderId="6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3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8" fillId="2" borderId="4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0" fillId="12" borderId="0" xfId="0" applyFont="1" applyFill="1" applyBorder="1" applyAlignment="1">
      <alignment horizontal="center"/>
    </xf>
    <xf numFmtId="0" fontId="0" fillId="2" borderId="0" xfId="0" applyFill="1"/>
    <xf numFmtId="0" fontId="9" fillId="13" borderId="7" xfId="0" applyFont="1" applyFill="1" applyBorder="1" applyAlignment="1"/>
    <xf numFmtId="0" fontId="9" fillId="13" borderId="8" xfId="0" applyFont="1" applyFill="1" applyBorder="1" applyAlignment="1"/>
    <xf numFmtId="0" fontId="1" fillId="13" borderId="8" xfId="0" applyFont="1" applyFill="1" applyBorder="1" applyAlignment="1"/>
    <xf numFmtId="0" fontId="0" fillId="2" borderId="8" xfId="0" applyFill="1" applyBorder="1"/>
    <xf numFmtId="0" fontId="1" fillId="13" borderId="4" xfId="0" applyFont="1" applyFill="1" applyBorder="1"/>
    <xf numFmtId="0" fontId="1" fillId="13" borderId="0" xfId="0" applyFont="1" applyFill="1" applyBorder="1"/>
    <xf numFmtId="0" fontId="0" fillId="2" borderId="4" xfId="0" applyFill="1" applyBorder="1" applyAlignment="1"/>
    <xf numFmtId="0" fontId="21" fillId="2" borderId="1" xfId="0" applyFont="1" applyFill="1" applyBorder="1"/>
    <xf numFmtId="0" fontId="8" fillId="2" borderId="4" xfId="0" applyFont="1" applyFill="1" applyBorder="1" applyAlignment="1">
      <alignment horizontal="left" indent="3"/>
    </xf>
    <xf numFmtId="0" fontId="0" fillId="13" borderId="8" xfId="0" applyFill="1" applyBorder="1"/>
    <xf numFmtId="0" fontId="0" fillId="13" borderId="9" xfId="0" applyFill="1" applyBorder="1"/>
    <xf numFmtId="0" fontId="0" fillId="13" borderId="0" xfId="0" applyFill="1" applyBorder="1"/>
    <xf numFmtId="0" fontId="0" fillId="13" borderId="1" xfId="0" applyFill="1" applyBorder="1"/>
    <xf numFmtId="0" fontId="0" fillId="10" borderId="1" xfId="0" applyFill="1" applyBorder="1"/>
    <xf numFmtId="0" fontId="10" fillId="7" borderId="6" xfId="0" applyFont="1" applyFill="1" applyBorder="1" applyAlignment="1">
      <alignment horizontal="center"/>
    </xf>
    <xf numFmtId="0" fontId="19" fillId="10" borderId="6" xfId="0" applyFont="1" applyFill="1" applyBorder="1"/>
    <xf numFmtId="0" fontId="19" fillId="14" borderId="0" xfId="0" applyFont="1" applyFill="1" applyBorder="1"/>
    <xf numFmtId="0" fontId="19" fillId="14" borderId="3" xfId="0" applyFont="1" applyFill="1" applyBorder="1"/>
    <xf numFmtId="0" fontId="0" fillId="2" borderId="8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0" fontId="0" fillId="2" borderId="4" xfId="0" applyFont="1" applyFill="1" applyBorder="1"/>
    <xf numFmtId="0" fontId="0" fillId="0" borderId="4" xfId="0" applyFont="1" applyBorder="1"/>
    <xf numFmtId="0" fontId="0" fillId="2" borderId="1" xfId="0" applyFont="1" applyFill="1" applyBorder="1"/>
    <xf numFmtId="0" fontId="0" fillId="2" borderId="4" xfId="0" applyFont="1" applyFill="1" applyBorder="1" applyAlignment="1"/>
    <xf numFmtId="0" fontId="19" fillId="2" borderId="8" xfId="0" applyFont="1" applyFill="1" applyBorder="1"/>
    <xf numFmtId="0" fontId="0" fillId="14" borderId="1" xfId="0" applyFill="1" applyBorder="1"/>
    <xf numFmtId="0" fontId="0" fillId="14" borderId="0" xfId="0" applyFill="1" applyBorder="1"/>
    <xf numFmtId="0" fontId="19" fillId="14" borderId="0" xfId="0" applyFont="1" applyFill="1" applyBorder="1" applyAlignment="1">
      <alignment horizontal="center"/>
    </xf>
    <xf numFmtId="0" fontId="19" fillId="14" borderId="0" xfId="0" quotePrefix="1" applyFont="1" applyFill="1" applyBorder="1" applyAlignment="1">
      <alignment horizontal="center"/>
    </xf>
    <xf numFmtId="0" fontId="19" fillId="2" borderId="9" xfId="0" applyFont="1" applyFill="1" applyBorder="1"/>
    <xf numFmtId="0" fontId="19" fillId="14" borderId="1" xfId="0" applyFont="1" applyFill="1" applyBorder="1"/>
    <xf numFmtId="0" fontId="19" fillId="15" borderId="6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19" fillId="19" borderId="6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9" fillId="17" borderId="6" xfId="0" applyFont="1" applyFill="1" applyBorder="1" applyAlignment="1">
      <alignment horizontal="center"/>
    </xf>
    <xf numFmtId="0" fontId="0" fillId="20" borderId="7" xfId="0" applyFill="1" applyBorder="1"/>
    <xf numFmtId="0" fontId="0" fillId="20" borderId="8" xfId="0" applyFill="1" applyBorder="1"/>
    <xf numFmtId="0" fontId="0" fillId="20" borderId="9" xfId="0" applyFill="1" applyBorder="1"/>
    <xf numFmtId="0" fontId="0" fillId="20" borderId="4" xfId="0" applyFill="1" applyBorder="1"/>
    <xf numFmtId="0" fontId="0" fillId="20" borderId="0" xfId="0" applyFill="1" applyBorder="1"/>
    <xf numFmtId="0" fontId="0" fillId="20" borderId="1" xfId="0" applyFill="1" applyBorder="1"/>
    <xf numFmtId="0" fontId="31" fillId="2" borderId="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10" borderId="4" xfId="0" applyFont="1" applyFill="1" applyBorder="1" applyAlignment="1">
      <alignment horizontal="left" indent="2"/>
    </xf>
    <xf numFmtId="0" fontId="19" fillId="10" borderId="4" xfId="0" applyFont="1" applyFill="1" applyBorder="1"/>
    <xf numFmtId="0" fontId="0" fillId="10" borderId="4" xfId="0" applyFill="1" applyBorder="1"/>
    <xf numFmtId="0" fontId="0" fillId="16" borderId="0" xfId="0" applyFill="1" applyBorder="1"/>
    <xf numFmtId="0" fontId="0" fillId="16" borderId="1" xfId="0" applyFill="1" applyBorder="1"/>
    <xf numFmtId="0" fontId="32" fillId="16" borderId="4" xfId="0" applyFont="1" applyFill="1" applyBorder="1" applyAlignment="1">
      <alignment horizontal="left" indent="2"/>
    </xf>
    <xf numFmtId="0" fontId="19" fillId="16" borderId="0" xfId="0" applyFont="1" applyFill="1" applyBorder="1"/>
    <xf numFmtId="0" fontId="19" fillId="2" borderId="4" xfId="0" applyFont="1" applyFill="1" applyBorder="1" applyAlignment="1">
      <alignment horizontal="left" indent="2"/>
    </xf>
    <xf numFmtId="0" fontId="0" fillId="17" borderId="0" xfId="0" applyFill="1" applyBorder="1"/>
    <xf numFmtId="0" fontId="0" fillId="17" borderId="1" xfId="0" applyFill="1" applyBorder="1"/>
    <xf numFmtId="0" fontId="32" fillId="17" borderId="4" xfId="0" applyFont="1" applyFill="1" applyBorder="1" applyAlignment="1">
      <alignment horizontal="left" indent="2"/>
    </xf>
    <xf numFmtId="0" fontId="19" fillId="17" borderId="0" xfId="0" applyFont="1" applyFill="1" applyBorder="1"/>
    <xf numFmtId="0" fontId="19" fillId="18" borderId="0" xfId="0" applyFont="1" applyFill="1" applyBorder="1"/>
    <xf numFmtId="0" fontId="0" fillId="18" borderId="0" xfId="0" applyFill="1" applyBorder="1"/>
    <xf numFmtId="0" fontId="0" fillId="18" borderId="1" xfId="0" applyFill="1" applyBorder="1"/>
    <xf numFmtId="0" fontId="32" fillId="18" borderId="4" xfId="0" applyFont="1" applyFill="1" applyBorder="1" applyAlignment="1">
      <alignment horizontal="left" indent="2"/>
    </xf>
    <xf numFmtId="0" fontId="19" fillId="18" borderId="4" xfId="0" applyFont="1" applyFill="1" applyBorder="1"/>
    <xf numFmtId="0" fontId="0" fillId="18" borderId="4" xfId="0" applyFill="1" applyBorder="1"/>
    <xf numFmtId="0" fontId="0" fillId="7" borderId="0" xfId="0" applyFill="1"/>
    <xf numFmtId="0" fontId="33" fillId="2" borderId="0" xfId="0" applyFont="1" applyFill="1"/>
    <xf numFmtId="0" fontId="19" fillId="18" borderId="6" xfId="0" applyFont="1" applyFill="1" applyBorder="1" applyAlignment="1">
      <alignment horizontal="center"/>
    </xf>
    <xf numFmtId="0" fontId="0" fillId="18" borderId="0" xfId="0" applyFill="1"/>
    <xf numFmtId="0" fontId="34" fillId="18" borderId="0" xfId="0" applyFont="1" applyFill="1" applyAlignment="1">
      <alignment horizontal="left" indent="6"/>
    </xf>
    <xf numFmtId="0" fontId="35" fillId="18" borderId="0" xfId="0" applyFont="1" applyFill="1" applyAlignment="1">
      <alignment horizontal="left" indent="2"/>
    </xf>
    <xf numFmtId="0" fontId="34" fillId="18" borderId="0" xfId="0" applyFont="1" applyFill="1" applyAlignment="1">
      <alignment horizontal="left" indent="2"/>
    </xf>
    <xf numFmtId="0" fontId="19" fillId="18" borderId="0" xfId="0" applyFont="1" applyFill="1" applyAlignment="1">
      <alignment horizontal="left"/>
    </xf>
    <xf numFmtId="0" fontId="19" fillId="18" borderId="10" xfId="0" applyFont="1" applyFill="1" applyBorder="1" applyAlignment="1">
      <alignment horizontal="center" vertical="top" wrapText="1"/>
    </xf>
    <xf numFmtId="0" fontId="19" fillId="18" borderId="11" xfId="0" applyFont="1" applyFill="1" applyBorder="1" applyAlignment="1">
      <alignment horizontal="center" vertical="top" wrapText="1"/>
    </xf>
    <xf numFmtId="0" fontId="19" fillId="18" borderId="0" xfId="0" applyFont="1" applyFill="1"/>
    <xf numFmtId="0" fontId="19" fillId="18" borderId="12" xfId="0" applyFont="1" applyFill="1" applyBorder="1" applyAlignment="1">
      <alignment horizontal="center" vertical="top" wrapText="1"/>
    </xf>
    <xf numFmtId="0" fontId="19" fillId="18" borderId="13" xfId="0" applyFont="1" applyFill="1" applyBorder="1" applyAlignment="1">
      <alignment horizontal="center" vertical="top" wrapText="1"/>
    </xf>
    <xf numFmtId="0" fontId="19" fillId="18" borderId="0" xfId="0" applyFont="1" applyFill="1" applyAlignment="1">
      <alignment horizontal="center"/>
    </xf>
    <xf numFmtId="0" fontId="34" fillId="18" borderId="0" xfId="0" applyFont="1" applyFill="1" applyAlignment="1">
      <alignment horizontal="left" indent="5"/>
    </xf>
    <xf numFmtId="0" fontId="19" fillId="3" borderId="6" xfId="0" applyFont="1" applyFill="1" applyBorder="1" applyAlignment="1">
      <alignment horizontal="center"/>
    </xf>
    <xf numFmtId="0" fontId="0" fillId="24" borderId="0" xfId="0" applyFill="1"/>
    <xf numFmtId="0" fontId="19" fillId="24" borderId="0" xfId="0" applyFont="1" applyFill="1"/>
    <xf numFmtId="0" fontId="19" fillId="24" borderId="4" xfId="0" applyFont="1" applyFill="1" applyBorder="1"/>
    <xf numFmtId="0" fontId="0" fillId="24" borderId="0" xfId="0" applyFill="1" applyBorder="1"/>
    <xf numFmtId="0" fontId="19" fillId="24" borderId="4" xfId="0" applyFont="1" applyFill="1" applyBorder="1" applyAlignment="1"/>
    <xf numFmtId="0" fontId="19" fillId="24" borderId="0" xfId="0" applyFont="1" applyFill="1" applyBorder="1" applyAlignment="1"/>
    <xf numFmtId="0" fontId="0" fillId="24" borderId="4" xfId="0" applyFill="1" applyBorder="1"/>
    <xf numFmtId="0" fontId="19" fillId="24" borderId="8" xfId="0" applyFont="1" applyFill="1" applyBorder="1"/>
    <xf numFmtId="0" fontId="0" fillId="24" borderId="3" xfId="0" applyFill="1" applyBorder="1"/>
    <xf numFmtId="0" fontId="0" fillId="24" borderId="1" xfId="0" applyFill="1" applyBorder="1"/>
    <xf numFmtId="0" fontId="0" fillId="24" borderId="5" xfId="0" applyFill="1" applyBorder="1"/>
    <xf numFmtId="0" fontId="0" fillId="24" borderId="2" xfId="0" applyFill="1" applyBorder="1"/>
    <xf numFmtId="0" fontId="19" fillId="24" borderId="0" xfId="0" applyFont="1" applyFill="1" applyBorder="1"/>
    <xf numFmtId="0" fontId="0" fillId="24" borderId="0" xfId="0" applyFont="1" applyFill="1" applyBorder="1"/>
    <xf numFmtId="0" fontId="28" fillId="24" borderId="4" xfId="0" applyFont="1" applyFill="1" applyBorder="1" applyAlignment="1">
      <alignment horizontal="justify"/>
    </xf>
    <xf numFmtId="0" fontId="19" fillId="24" borderId="1" xfId="0" applyFont="1" applyFill="1" applyBorder="1" applyAlignment="1"/>
    <xf numFmtId="0" fontId="19" fillId="24" borderId="1" xfId="0" applyFont="1" applyFill="1" applyBorder="1"/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0" fillId="24" borderId="4" xfId="0" applyFont="1" applyFill="1" applyBorder="1"/>
    <xf numFmtId="0" fontId="19" fillId="24" borderId="1" xfId="0" applyFont="1" applyFill="1" applyBorder="1" applyAlignment="1">
      <alignment horizontal="left"/>
    </xf>
    <xf numFmtId="0" fontId="21" fillId="24" borderId="0" xfId="0" applyFont="1" applyFill="1"/>
    <xf numFmtId="0" fontId="24" fillId="24" borderId="4" xfId="0" applyFont="1" applyFill="1" applyBorder="1"/>
    <xf numFmtId="0" fontId="24" fillId="24" borderId="0" xfId="0" applyFont="1" applyFill="1" applyBorder="1"/>
    <xf numFmtId="0" fontId="0" fillId="24" borderId="0" xfId="0" applyFill="1" applyBorder="1" applyAlignment="1">
      <alignment horizontal="center"/>
    </xf>
    <xf numFmtId="0" fontId="10" fillId="24" borderId="4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top" wrapText="1"/>
    </xf>
    <xf numFmtId="0" fontId="8" fillId="24" borderId="4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2" fillId="24" borderId="0" xfId="0" applyFont="1" applyFill="1" applyBorder="1"/>
    <xf numFmtId="0" fontId="22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37" fillId="24" borderId="4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37" fillId="24" borderId="4" xfId="0" applyFont="1" applyFill="1" applyBorder="1" applyAlignment="1"/>
    <xf numFmtId="0" fontId="37" fillId="24" borderId="0" xfId="0" applyFont="1" applyFill="1" applyBorder="1" applyAlignment="1"/>
    <xf numFmtId="0" fontId="11" fillId="24" borderId="0" xfId="0" applyFont="1" applyFill="1" applyBorder="1" applyAlignment="1">
      <alignment horizontal="center"/>
    </xf>
    <xf numFmtId="0" fontId="39" fillId="24" borderId="0" xfId="0" applyFont="1" applyFill="1" applyBorder="1"/>
    <xf numFmtId="0" fontId="39" fillId="24" borderId="1" xfId="0" applyFont="1" applyFill="1" applyBorder="1"/>
    <xf numFmtId="0" fontId="38" fillId="24" borderId="4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0" fontId="38" fillId="24" borderId="4" xfId="0" applyFont="1" applyFill="1" applyBorder="1" applyAlignment="1"/>
    <xf numFmtId="0" fontId="38" fillId="24" borderId="0" xfId="0" applyFont="1" applyFill="1" applyBorder="1" applyAlignment="1"/>
    <xf numFmtId="0" fontId="37" fillId="24" borderId="0" xfId="0" applyFont="1" applyFill="1" applyBorder="1"/>
    <xf numFmtId="0" fontId="39" fillId="24" borderId="0" xfId="0" applyFont="1" applyFill="1" applyBorder="1" applyAlignment="1">
      <alignment horizontal="center"/>
    </xf>
    <xf numFmtId="0" fontId="2" fillId="4" borderId="0" xfId="0" applyFont="1" applyFill="1" applyBorder="1"/>
    <xf numFmtId="0" fontId="19" fillId="25" borderId="4" xfId="0" applyFont="1" applyFill="1" applyBorder="1"/>
    <xf numFmtId="0" fontId="19" fillId="25" borderId="0" xfId="0" applyFont="1" applyFill="1" applyBorder="1"/>
    <xf numFmtId="0" fontId="0" fillId="25" borderId="0" xfId="0" applyFill="1" applyBorder="1"/>
    <xf numFmtId="0" fontId="0" fillId="25" borderId="1" xfId="0" applyFill="1" applyBorder="1"/>
    <xf numFmtId="0" fontId="19" fillId="25" borderId="0" xfId="0" applyFont="1" applyFill="1" applyBorder="1" applyAlignment="1">
      <alignment horizontal="center"/>
    </xf>
    <xf numFmtId="0" fontId="0" fillId="25" borderId="4" xfId="0" applyFill="1" applyBorder="1"/>
    <xf numFmtId="0" fontId="0" fillId="25" borderId="0" xfId="0" applyFill="1"/>
    <xf numFmtId="0" fontId="0" fillId="24" borderId="7" xfId="0" applyFill="1" applyBorder="1"/>
    <xf numFmtId="0" fontId="0" fillId="24" borderId="8" xfId="0" applyFill="1" applyBorder="1"/>
    <xf numFmtId="0" fontId="0" fillId="24" borderId="9" xfId="0" applyFill="1" applyBorder="1"/>
    <xf numFmtId="0" fontId="33" fillId="24" borderId="0" xfId="0" applyFont="1" applyFill="1" applyBorder="1"/>
    <xf numFmtId="0" fontId="40" fillId="24" borderId="0" xfId="0" applyFont="1" applyFill="1" applyBorder="1"/>
    <xf numFmtId="0" fontId="41" fillId="24" borderId="3" xfId="0" applyFont="1" applyFill="1" applyBorder="1"/>
    <xf numFmtId="0" fontId="38" fillId="24" borderId="4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37" fillId="10" borderId="4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37" fillId="26" borderId="4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26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24" borderId="4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19" fillId="1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" xfId="0" applyFont="1" applyFill="1" applyBorder="1" applyAlignment="1">
      <alignment horizontal="left"/>
    </xf>
    <xf numFmtId="0" fontId="19" fillId="14" borderId="0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9" fillId="22" borderId="7" xfId="0" applyFont="1" applyFill="1" applyBorder="1" applyAlignment="1">
      <alignment horizontal="center"/>
    </xf>
    <xf numFmtId="0" fontId="19" fillId="22" borderId="8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19" fillId="21" borderId="4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left"/>
    </xf>
    <xf numFmtId="0" fontId="19" fillId="20" borderId="1" xfId="0" applyFont="1" applyFill="1" applyBorder="1" applyAlignment="1">
      <alignment horizontal="left"/>
    </xf>
    <xf numFmtId="0" fontId="19" fillId="10" borderId="6" xfId="0" applyFont="1" applyFill="1" applyBorder="1" applyAlignment="1">
      <alignment horizontal="center"/>
    </xf>
    <xf numFmtId="0" fontId="19" fillId="24" borderId="4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30" fillId="7" borderId="8" xfId="0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left"/>
    </xf>
    <xf numFmtId="0" fontId="31" fillId="23" borderId="4" xfId="0" applyFont="1" applyFill="1" applyBorder="1" applyAlignment="1">
      <alignment horizontal="center"/>
    </xf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9" fillId="25" borderId="1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6" borderId="4" xfId="0" applyFont="1" applyFill="1" applyBorder="1" applyAlignment="1">
      <alignment horizontal="left"/>
    </xf>
    <xf numFmtId="0" fontId="19" fillId="16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19" fillId="17" borderId="4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8" borderId="0" xfId="0" applyFont="1" applyFill="1" applyAlignment="1">
      <alignment horizontal="left"/>
    </xf>
    <xf numFmtId="0" fontId="36" fillId="7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  <xf numFmtId="0" fontId="19" fillId="1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ng.com/images/search?q=matem%c3%a1tica#focal=5fd43df229e4b2d292ab3108ebe74da8&amp;furl=http://www.cfh.ufsc.br/~liop/informe-se/cursos%20superiores/matematica.gif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bing.com/images/search?q=queda+livre#focal=8809c8c1c15be1c1d6832f1d3cf839e6&amp;furl=http://2.bp.blogspot.com/_lqEn20AT93g/SYgFG4kkx2I/AAAAAAAAACM/Sl2_JSoYGqg/s400/37_quedalivre.jpg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br/imgres?imgurl=http://4.bp.blogspot.com/_3U80E9MpZn8/SuI85PRfYpI/AAAAAAAAAh4/9p1fPL4Idew/s320/matematica9.gif&amp;imgrefurl=http://outrarevista.blogspot.com/2009/10/2-etapa-da-olimpiada-brasileira-de.html&amp;usg=__nRgmnLL0wEvwFgu8m2aINTYS8Vs=&amp;h=298&amp;w=300&amp;sz=36&amp;hl=pt-BR&amp;start=15&amp;itbs=1&amp;tbnid=uMB3Q2cYHui3cM:&amp;tbnh=115&amp;tbnw=116&amp;prev=/images%3Fq%3Dmatem%25C3%25A1tica%26hl%3Dpt-BR%26gbv%3D2%26tbs%3Disch:1" TargetMode="External"/><Relationship Id="rId2" Type="http://schemas.openxmlformats.org/officeDocument/2006/relationships/image" Target="../media/image5.jpeg"/><Relationship Id="rId1" Type="http://schemas.openxmlformats.org/officeDocument/2006/relationships/hyperlink" Target="http://www.google.com.br/imgres?imgurl=http://www.uems.br/propp/conteudopos/posmatematica/numeros.jpg&amp;imgrefurl=http://www.uems.br/propp/conteudopos/posmatematica/&amp;usg=__FECX7Pqdygwoso3x24iGsswMFCI=&amp;h=359&amp;w=401&amp;sz=27&amp;hl=pt-BR&amp;start=14&amp;itbs=1&amp;tbnid=MqZpv9zj3OlaEM:&amp;tbnh=111&amp;tbnw=124&amp;prev=/images%3Fq%3Dmatem%25C3%25A1tica%26hl%3Dpt-BR%26gbv%3D2%26tbs%3Disch:1" TargetMode="External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hyperlink" Target="http://www.google.com.br/imgres?imgurl=http://guilhermehildebrand.com.br/atividades/quartoano/DesafiosMatematicos/matematica.jpg&amp;imgrefurl=http://guilhermehildebrand.com.br/atividades/quartoano/DesafiosMatematicos/cruzadinha.html&amp;usg=__y3TR6IGyInOk2NBo8gWptFtNnM4=&amp;h=480&amp;w=358&amp;sz=48&amp;hl=pt-BR&amp;start=2&amp;itbs=1&amp;tbnid=5gouSS4jyPUvlM:&amp;tbnh=129&amp;tbnw=96&amp;prev=/images%3Fq%3Dmatem%25C3%25A1tica%26hl%3Dpt-BR%26gbv%3D2%26tbs%3Disch:1" TargetMode="External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247953</xdr:colOff>
      <xdr:row>0</xdr:row>
      <xdr:rowOff>81502</xdr:rowOff>
    </xdr:from>
    <xdr:ext cx="3872919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D0B6862-1D87-1503-0A33-B51276C81003}"/>
            </a:ext>
          </a:extLst>
        </xdr:cNvPr>
        <xdr:cNvSpPr/>
      </xdr:nvSpPr>
      <xdr:spPr>
        <a:xfrm>
          <a:off x="2581578" y="81502"/>
          <a:ext cx="387291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pt-BR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 APLICAÇÃO!</a:t>
          </a:r>
        </a:p>
      </xdr:txBody>
    </xdr:sp>
    <xdr:clientData/>
  </xdr:oneCellAnchor>
  <xdr:twoCellAnchor editAs="oneCell">
    <xdr:from>
      <xdr:col>0</xdr:col>
      <xdr:colOff>295879</xdr:colOff>
      <xdr:row>0</xdr:row>
      <xdr:rowOff>142874</xdr:rowOff>
    </xdr:from>
    <xdr:to>
      <xdr:col>2</xdr:col>
      <xdr:colOff>104774</xdr:colOff>
      <xdr:row>1</xdr:row>
      <xdr:rowOff>619124</xdr:rowOff>
    </xdr:to>
    <xdr:pic>
      <xdr:nvPicPr>
        <xdr:cNvPr id="2050" name="Picture 2" descr="http://ts1.mm.bing.net/images/thumbnail.aspx?q=132350685600&amp;id=f08c0eedbe6f0f21be3ab6ab6e72a9bc&amp;url=http%3a%2f%2f2.bp.blogspot.com%2f_lqEn20AT93g%2fSYgFG4kkx2I%2fAAAAAAAAACM%2fSl2_JSoYGqg%2fs400%2f37_quedalivr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12069-CF90-2134-2B2B-8526FF42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879" y="142874"/>
          <a:ext cx="1028095" cy="809625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  <a:effectLst>
          <a:softEdge rad="112500"/>
        </a:effec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95251</xdr:colOff>
      <xdr:row>1</xdr:row>
      <xdr:rowOff>673554</xdr:rowOff>
    </xdr:to>
    <xdr:pic>
      <xdr:nvPicPr>
        <xdr:cNvPr id="6" name="Picture 3" descr="http://ts3.mm.bing.net/images/thumbnail.aspx?q=125225540266&amp;id=086f39d0665ab54f838ba90a7afaeb16&amp;url=http%3a%2f%2fwww.cfh.ufsc.br%2f~liop%2finforme-se%2fcursos%2520superiores%2fmatematica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F7284B-8AA8-C29C-6F8D-333D5EC8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496175" y="0"/>
          <a:ext cx="704851" cy="100692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371810</xdr:colOff>
      <xdr:row>0</xdr:row>
      <xdr:rowOff>0</xdr:rowOff>
    </xdr:from>
    <xdr:ext cx="972830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B186154-68F9-D19B-8673-6DF26B330D21}"/>
            </a:ext>
          </a:extLst>
        </xdr:cNvPr>
        <xdr:cNvSpPr/>
      </xdr:nvSpPr>
      <xdr:spPr>
        <a:xfrm>
          <a:off x="2295860" y="0"/>
          <a:ext cx="9728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PA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1</xdr:col>
      <xdr:colOff>295274</xdr:colOff>
      <xdr:row>2</xdr:row>
      <xdr:rowOff>200024</xdr:rowOff>
    </xdr:to>
    <xdr:pic>
      <xdr:nvPicPr>
        <xdr:cNvPr id="3" name="Imagem 2" descr="matematica.jpg">
          <a:extLst>
            <a:ext uri="{FF2B5EF4-FFF2-40B4-BE49-F238E27FC236}">
              <a16:creationId xmlns:a16="http://schemas.microsoft.com/office/drawing/2014/main" id="{A91C5AE1-FC8B-2D24-691F-8448017FB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866774" cy="8667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314325</xdr:colOff>
      <xdr:row>0</xdr:row>
      <xdr:rowOff>47625</xdr:rowOff>
    </xdr:from>
    <xdr:to>
      <xdr:col>10</xdr:col>
      <xdr:colOff>704850</xdr:colOff>
      <xdr:row>2</xdr:row>
      <xdr:rowOff>180975</xdr:rowOff>
    </xdr:to>
    <xdr:pic>
      <xdr:nvPicPr>
        <xdr:cNvPr id="4" name="Imagem 3" descr="matema1.jpg">
          <a:extLst>
            <a:ext uri="{FF2B5EF4-FFF2-40B4-BE49-F238E27FC236}">
              <a16:creationId xmlns:a16="http://schemas.microsoft.com/office/drawing/2014/main" id="{7C5A27E7-74D4-35FC-7EE1-0075ACCD5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47625"/>
          <a:ext cx="1428750" cy="8001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263380</xdr:colOff>
      <xdr:row>0</xdr:row>
      <xdr:rowOff>100552</xdr:rowOff>
    </xdr:from>
    <xdr:ext cx="3529363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FBF070A-3F60-D7FF-11C1-F698655B33CF}"/>
            </a:ext>
          </a:extLst>
        </xdr:cNvPr>
        <xdr:cNvSpPr/>
      </xdr:nvSpPr>
      <xdr:spPr>
        <a:xfrm>
          <a:off x="1482580" y="100552"/>
          <a:ext cx="352936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pt-BR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EXERCÍCIOS</a:t>
          </a:r>
        </a:p>
      </xdr:txBody>
    </xdr:sp>
    <xdr:clientData/>
  </xdr:oneCellAnchor>
  <xdr:twoCellAnchor editAs="oneCell">
    <xdr:from>
      <xdr:col>0</xdr:col>
      <xdr:colOff>219075</xdr:colOff>
      <xdr:row>0</xdr:row>
      <xdr:rowOff>171451</xdr:rowOff>
    </xdr:from>
    <xdr:to>
      <xdr:col>2</xdr:col>
      <xdr:colOff>66675</xdr:colOff>
      <xdr:row>5</xdr:row>
      <xdr:rowOff>173909</xdr:rowOff>
    </xdr:to>
    <xdr:pic>
      <xdr:nvPicPr>
        <xdr:cNvPr id="3073" name="Picture 1" descr="http://t1.gstatic.com/images?q=tbn:MqZpv9zj3OlaEM:http://www.uems.br/propp/conteudopos/posmatematica/numeros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43A55E-F996-7AF1-6EE4-F4BD3D62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171451"/>
          <a:ext cx="1066800" cy="95495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552450</xdr:colOff>
      <xdr:row>0</xdr:row>
      <xdr:rowOff>104775</xdr:rowOff>
    </xdr:from>
    <xdr:to>
      <xdr:col>10</xdr:col>
      <xdr:colOff>161925</xdr:colOff>
      <xdr:row>6</xdr:row>
      <xdr:rowOff>47625</xdr:rowOff>
    </xdr:to>
    <xdr:pic>
      <xdr:nvPicPr>
        <xdr:cNvPr id="3074" name="Picture 2" descr="http://t3.gstatic.com/images?q=tbn:uMB3Q2cYHui3cM:http://4.bp.blogspot.com/_3U80E9MpZn8/SuI85PRfYpI/AAAAAAAAAh4/9p1fPL4Idew/s320/matematica9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F8AA0F-D88E-736B-3B4F-3372D899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29250" y="95250"/>
          <a:ext cx="1104900" cy="10953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562201</xdr:colOff>
      <xdr:row>1</xdr:row>
      <xdr:rowOff>71977</xdr:rowOff>
    </xdr:from>
    <xdr:ext cx="3777636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47AC31C-0776-DCEA-D3DF-A7D30F1C92EC}"/>
            </a:ext>
          </a:extLst>
        </xdr:cNvPr>
        <xdr:cNvSpPr/>
      </xdr:nvSpPr>
      <xdr:spPr>
        <a:xfrm>
          <a:off x="1781401" y="262477"/>
          <a:ext cx="377763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Investigação</a:t>
          </a:r>
        </a:p>
      </xdr:txBody>
    </xdr:sp>
    <xdr:clientData/>
  </xdr:oneCellAnchor>
  <xdr:twoCellAnchor editAs="oneCell">
    <xdr:from>
      <xdr:col>0</xdr:col>
      <xdr:colOff>371475</xdr:colOff>
      <xdr:row>0</xdr:row>
      <xdr:rowOff>85725</xdr:rowOff>
    </xdr:from>
    <xdr:to>
      <xdr:col>2</xdr:col>
      <xdr:colOff>209550</xdr:colOff>
      <xdr:row>7</xdr:row>
      <xdr:rowOff>172938</xdr:rowOff>
    </xdr:to>
    <xdr:pic>
      <xdr:nvPicPr>
        <xdr:cNvPr id="4098" name="ipf5gouSS4jyPUvlM:" descr="http://t2.gstatic.com/images?q=tbn:5gouSS4jyPUvlM:http://guilhermehildebrand.com.br/atividades/quartoano/DesafiosMatematicos/matematic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E9B5C-B631-7AA0-C4DB-D6740A77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85725"/>
          <a:ext cx="1057275" cy="14207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276225</xdr:colOff>
      <xdr:row>21</xdr:row>
      <xdr:rowOff>85725</xdr:rowOff>
    </xdr:from>
    <xdr:to>
      <xdr:col>6</xdr:col>
      <xdr:colOff>47625</xdr:colOff>
      <xdr:row>26</xdr:row>
      <xdr:rowOff>66675</xdr:rowOff>
    </xdr:to>
    <xdr:pic>
      <xdr:nvPicPr>
        <xdr:cNvPr id="4171" name="Picture 7">
          <a:extLst>
            <a:ext uri="{FF2B5EF4-FFF2-40B4-BE49-F238E27FC236}">
              <a16:creationId xmlns:a16="http://schemas.microsoft.com/office/drawing/2014/main" id="{BA3D90DF-A4EE-C9FA-3BE4-9B53D93E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4476750"/>
          <a:ext cx="1962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314325</xdr:colOff>
      <xdr:row>1</xdr:row>
      <xdr:rowOff>95250</xdr:rowOff>
    </xdr:from>
    <xdr:to>
      <xdr:col>10</xdr:col>
      <xdr:colOff>438150</xdr:colOff>
      <xdr:row>7</xdr:row>
      <xdr:rowOff>9525</xdr:rowOff>
    </xdr:to>
    <xdr:pic>
      <xdr:nvPicPr>
        <xdr:cNvPr id="4128" name="Picture 32">
          <a:extLst>
            <a:ext uri="{FF2B5EF4-FFF2-40B4-BE49-F238E27FC236}">
              <a16:creationId xmlns:a16="http://schemas.microsoft.com/office/drawing/2014/main" id="{EB8204E9-A134-8A3D-533F-67EE5660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05500" y="285750"/>
          <a:ext cx="1123950" cy="1057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171451</xdr:rowOff>
    </xdr:from>
    <xdr:to>
      <xdr:col>1</xdr:col>
      <xdr:colOff>600075</xdr:colOff>
      <xdr:row>4</xdr:row>
      <xdr:rowOff>94660</xdr:rowOff>
    </xdr:to>
    <xdr:pic>
      <xdr:nvPicPr>
        <xdr:cNvPr id="2" name="Picture 238" descr="uni2">
          <a:extLst>
            <a:ext uri="{FF2B5EF4-FFF2-40B4-BE49-F238E27FC236}">
              <a16:creationId xmlns:a16="http://schemas.microsoft.com/office/drawing/2014/main" id="{0CEAB9A3-A7BE-7531-5C62-55147D8C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71451"/>
          <a:ext cx="838200" cy="68520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114300</xdr:colOff>
      <xdr:row>1</xdr:row>
      <xdr:rowOff>171450</xdr:rowOff>
    </xdr:from>
    <xdr:to>
      <xdr:col>17</xdr:col>
      <xdr:colOff>466725</xdr:colOff>
      <xdr:row>5</xdr:row>
      <xdr:rowOff>48509</xdr:rowOff>
    </xdr:to>
    <xdr:pic>
      <xdr:nvPicPr>
        <xdr:cNvPr id="4" name="Picture 239" descr="nte">
          <a:extLst>
            <a:ext uri="{FF2B5EF4-FFF2-40B4-BE49-F238E27FC236}">
              <a16:creationId xmlns:a16="http://schemas.microsoft.com/office/drawing/2014/main" id="{41604D70-C8DE-76A8-2FB7-1F35EF49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361950"/>
          <a:ext cx="962025" cy="63905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2</xdr:col>
      <xdr:colOff>514505</xdr:colOff>
      <xdr:row>1</xdr:row>
      <xdr:rowOff>33877</xdr:rowOff>
    </xdr:from>
    <xdr:ext cx="7222939" cy="900246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21D7532A-7AA7-361F-EF2C-DEF9ABED2825}"/>
            </a:ext>
          </a:extLst>
        </xdr:cNvPr>
        <xdr:cNvSpPr/>
      </xdr:nvSpPr>
      <xdr:spPr>
        <a:xfrm>
          <a:off x="1733705" y="224377"/>
          <a:ext cx="7222939" cy="900246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>
            <a:lnSpc>
              <a:spcPts val="3100"/>
            </a:lnSpc>
          </a:pPr>
          <a:r>
            <a:rPr lang="pt-BR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Materiais Virtuais Interativos </a:t>
          </a:r>
        </a:p>
        <a:p>
          <a:pPr algn="ctr">
            <a:lnSpc>
              <a:spcPts val="2900"/>
            </a:lnSpc>
          </a:pPr>
          <a:r>
            <a:rPr lang="pt-BR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para Ensino da Matemática na Educação Básica</a:t>
          </a:r>
        </a:p>
      </xdr:txBody>
    </xdr:sp>
    <xdr:clientData/>
  </xdr:oneCellAnchor>
  <xdr:oneCellAnchor>
    <xdr:from>
      <xdr:col>2</xdr:col>
      <xdr:colOff>52504</xdr:colOff>
      <xdr:row>8</xdr:row>
      <xdr:rowOff>128719</xdr:rowOff>
    </xdr:from>
    <xdr:ext cx="1978427" cy="593304"/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24E6C7B3-789B-D9A1-A242-EB7ABCE03FB1}"/>
            </a:ext>
          </a:extLst>
        </xdr:cNvPr>
        <xdr:cNvSpPr/>
      </xdr:nvSpPr>
      <xdr:spPr>
        <a:xfrm>
          <a:off x="1271704" y="1652719"/>
          <a:ext cx="1978427" cy="593304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pt-BR" sz="32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CRÉDITOS</a:t>
          </a:r>
        </a:p>
      </xdr:txBody>
    </xdr:sp>
    <xdr:clientData/>
  </xdr:oneCellAnchor>
  <xdr:twoCellAnchor editAs="oneCell">
    <xdr:from>
      <xdr:col>0</xdr:col>
      <xdr:colOff>438150</xdr:colOff>
      <xdr:row>25</xdr:row>
      <xdr:rowOff>9525</xdr:rowOff>
    </xdr:from>
    <xdr:to>
      <xdr:col>4</xdr:col>
      <xdr:colOff>142875</xdr:colOff>
      <xdr:row>33</xdr:row>
      <xdr:rowOff>85725</xdr:rowOff>
    </xdr:to>
    <xdr:pic>
      <xdr:nvPicPr>
        <xdr:cNvPr id="9" name="Imagem 8" descr="elaine.jpg">
          <a:extLst>
            <a:ext uri="{FF2B5EF4-FFF2-40B4-BE49-F238E27FC236}">
              <a16:creationId xmlns:a16="http://schemas.microsoft.com/office/drawing/2014/main" id="{60BCE274-02CC-72F6-16CA-9FFDC37F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0" y="4343400"/>
          <a:ext cx="2143125" cy="16002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4</xdr:col>
      <xdr:colOff>314723</xdr:colOff>
      <xdr:row>27</xdr:row>
      <xdr:rowOff>138652</xdr:rowOff>
    </xdr:from>
    <xdr:ext cx="5101076" cy="977191"/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903C2B3D-F3B0-3471-8317-A56B597A70EA}"/>
            </a:ext>
          </a:extLst>
        </xdr:cNvPr>
        <xdr:cNvSpPr/>
      </xdr:nvSpPr>
      <xdr:spPr>
        <a:xfrm>
          <a:off x="2753123" y="5472652"/>
          <a:ext cx="5101076" cy="9771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>
            <a:lnSpc>
              <a:spcPts val="2600"/>
            </a:lnSpc>
          </a:pPr>
          <a:r>
            <a:rPr lang="pt-BR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Elaine de Oliveira</a:t>
          </a:r>
          <a:r>
            <a:rPr lang="pt-BR" sz="2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Gayoso</a:t>
          </a:r>
        </a:p>
        <a:p>
          <a:pPr algn="ctr">
            <a:lnSpc>
              <a:spcPts val="2000"/>
            </a:lnSpc>
          </a:pPr>
          <a:r>
            <a:rPr lang="pt-BR" sz="18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Professora de Matemática</a:t>
          </a:r>
        </a:p>
        <a:p>
          <a:pPr algn="ctr">
            <a:lnSpc>
              <a:spcPts val="2100"/>
            </a:lnSpc>
          </a:pPr>
          <a:r>
            <a:rPr lang="pt-BR" sz="18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Secretária de Educação do Estado do Rio de Janeiro</a:t>
          </a:r>
          <a:endParaRPr lang="pt-BR" sz="18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347278</xdr:colOff>
      <xdr:row>16</xdr:row>
      <xdr:rowOff>171450</xdr:rowOff>
    </xdr:from>
    <xdr:ext cx="4397935" cy="977191"/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838CA170-BFE6-6109-1EAC-91D75969A3F9}"/>
            </a:ext>
          </a:extLst>
        </xdr:cNvPr>
        <xdr:cNvSpPr/>
      </xdr:nvSpPr>
      <xdr:spPr>
        <a:xfrm>
          <a:off x="2785678" y="3219450"/>
          <a:ext cx="4397935" cy="9771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 rtl="1">
            <a:lnSpc>
              <a:spcPts val="2600"/>
            </a:lnSpc>
            <a:defRPr sz="1000"/>
          </a:pPr>
          <a:r>
            <a:rPr lang="pt-BR" sz="2400" b="1" i="0" strike="noStrike">
              <a:solidFill>
                <a:srgbClr val="000000"/>
              </a:solidFill>
              <a:latin typeface="Calibri"/>
            </a:rPr>
            <a:t>Andrea Rorato Iablonski</a:t>
          </a:r>
        </a:p>
        <a:p>
          <a:pPr algn="ctr" rtl="1">
            <a:lnSpc>
              <a:spcPts val="2000"/>
            </a:lnSpc>
            <a:defRPr sz="1000"/>
          </a:pPr>
          <a:r>
            <a:rPr lang="pt-BR" sz="1800" b="1" i="0" strike="noStrike">
              <a:solidFill>
                <a:srgbClr val="000000"/>
              </a:solidFill>
              <a:latin typeface="Calibri"/>
            </a:rPr>
            <a:t>Professora de Matemática</a:t>
          </a:r>
        </a:p>
        <a:p>
          <a:pPr algn="ctr" rtl="1">
            <a:lnSpc>
              <a:spcPts val="2100"/>
            </a:lnSpc>
            <a:defRPr sz="1000"/>
          </a:pPr>
          <a:r>
            <a:rPr lang="pt-BR" sz="1800" b="1" i="0" strike="noStrike">
              <a:solidFill>
                <a:srgbClr val="000000"/>
              </a:solidFill>
              <a:latin typeface="Calibri"/>
            </a:rPr>
            <a:t>Secretaria Estadual de Educação do Paraná  </a:t>
          </a:r>
        </a:p>
      </xdr:txBody>
    </xdr:sp>
    <xdr:clientData/>
  </xdr:oneCellAnchor>
  <xdr:oneCellAnchor>
    <xdr:from>
      <xdr:col>14</xdr:col>
      <xdr:colOff>471791</xdr:colOff>
      <xdr:row>19</xdr:row>
      <xdr:rowOff>24352</xdr:rowOff>
    </xdr:from>
    <xdr:ext cx="2581091" cy="810478"/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BE7F63F1-76CF-5474-DE86-F4ED7C34CE7D}"/>
            </a:ext>
          </a:extLst>
        </xdr:cNvPr>
        <xdr:cNvSpPr/>
      </xdr:nvSpPr>
      <xdr:spPr>
        <a:xfrm>
          <a:off x="9006191" y="3643852"/>
          <a:ext cx="2581091" cy="81047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>
            <a:lnSpc>
              <a:spcPts val="1900"/>
            </a:lnSpc>
          </a:pPr>
          <a:r>
            <a:rPr lang="pt-B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Agradecimentos:</a:t>
          </a:r>
        </a:p>
        <a:p>
          <a:pPr algn="ctr">
            <a:lnSpc>
              <a:spcPts val="1900"/>
            </a:lnSpc>
          </a:pPr>
          <a:r>
            <a:rPr lang="pt-B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Profª</a:t>
          </a:r>
          <a:r>
            <a:rPr lang="pt-BR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Tânia Michel Pereira</a:t>
          </a:r>
        </a:p>
        <a:p>
          <a:pPr algn="ctr">
            <a:lnSpc>
              <a:spcPts val="1700"/>
            </a:lnSpc>
          </a:pPr>
          <a:r>
            <a:rPr lang="pt-BR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Monitora: Juliane Sabaraine</a:t>
          </a:r>
          <a:endParaRPr lang="pt-BR" sz="1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1</xdr:col>
      <xdr:colOff>190500</xdr:colOff>
      <xdr:row>13</xdr:row>
      <xdr:rowOff>66675</xdr:rowOff>
    </xdr:from>
    <xdr:to>
      <xdr:col>3</xdr:col>
      <xdr:colOff>571500</xdr:colOff>
      <xdr:row>23</xdr:row>
      <xdr:rowOff>152400</xdr:rowOff>
    </xdr:to>
    <xdr:pic>
      <xdr:nvPicPr>
        <xdr:cNvPr id="12" name="Imagem 11" descr="andrea1.JPG">
          <a:extLst>
            <a:ext uri="{FF2B5EF4-FFF2-40B4-BE49-F238E27FC236}">
              <a16:creationId xmlns:a16="http://schemas.microsoft.com/office/drawing/2014/main" id="{3AB59CC5-BAF9-F254-BBBE-DCFE1019D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0100" y="2162175"/>
          <a:ext cx="1600200" cy="21336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I481"/>
  <sheetViews>
    <sheetView tabSelected="1" workbookViewId="0">
      <selection activeCell="O5" sqref="O5"/>
    </sheetView>
  </sheetViews>
  <sheetFormatPr defaultRowHeight="15" x14ac:dyDescent="0.25"/>
  <cols>
    <col min="3" max="3" width="16.7109375" customWidth="1"/>
    <col min="7" max="7" width="12.28515625" customWidth="1"/>
    <col min="9" max="9" width="12.7109375" customWidth="1"/>
    <col min="10" max="10" width="12.5703125" customWidth="1"/>
    <col min="11" max="11" width="13.140625" customWidth="1"/>
    <col min="14" max="61" width="9.140625" style="153"/>
  </cols>
  <sheetData>
    <row r="1" spans="1:14" ht="26.25" x14ac:dyDescent="0.4">
      <c r="A1" s="65"/>
      <c r="B1" s="66"/>
      <c r="C1" s="66"/>
      <c r="D1" s="66"/>
      <c r="E1" s="67"/>
      <c r="F1" s="67"/>
      <c r="G1" s="67"/>
      <c r="H1" s="67"/>
      <c r="I1" s="67"/>
      <c r="J1" s="67"/>
      <c r="K1" s="67"/>
      <c r="L1" s="74"/>
      <c r="M1" s="75"/>
    </row>
    <row r="2" spans="1:14" ht="60.75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6"/>
      <c r="M2" s="77"/>
      <c r="N2" s="175"/>
    </row>
    <row r="3" spans="1:14" x14ac:dyDescent="0.2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1"/>
      <c r="M3" s="2"/>
    </row>
    <row r="4" spans="1:14" ht="18.75" x14ac:dyDescent="0.3">
      <c r="A4" s="222" t="s">
        <v>42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4"/>
    </row>
    <row r="5" spans="1:14" ht="18.75" x14ac:dyDescent="0.3">
      <c r="A5" s="222" t="s">
        <v>43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</row>
    <row r="6" spans="1:14" ht="15" customHeight="1" x14ac:dyDescent="0.25">
      <c r="A6" s="71"/>
      <c r="B6" s="59"/>
      <c r="C6" s="59"/>
      <c r="D6" s="59"/>
      <c r="E6" s="59"/>
      <c r="F6" s="59"/>
      <c r="G6" s="59"/>
      <c r="H6" s="59"/>
      <c r="I6" s="59"/>
      <c r="J6" s="59"/>
      <c r="K6" s="59"/>
      <c r="L6" s="1"/>
      <c r="M6" s="2"/>
    </row>
    <row r="7" spans="1:14" ht="15.75" x14ac:dyDescent="0.25">
      <c r="A7" s="71"/>
      <c r="B7" s="60"/>
      <c r="C7" s="55" t="s">
        <v>41</v>
      </c>
      <c r="D7" s="55">
        <v>0</v>
      </c>
      <c r="E7" s="55">
        <v>1</v>
      </c>
      <c r="F7" s="55">
        <v>2</v>
      </c>
      <c r="G7" s="55">
        <v>3</v>
      </c>
      <c r="H7" s="55">
        <v>4</v>
      </c>
      <c r="I7" s="61"/>
      <c r="J7" s="62"/>
      <c r="K7" s="62"/>
      <c r="L7" s="1"/>
      <c r="M7" s="72"/>
    </row>
    <row r="8" spans="1:14" ht="15.75" customHeight="1" x14ac:dyDescent="0.25">
      <c r="A8" s="71"/>
      <c r="B8" s="60"/>
      <c r="C8" s="55" t="s">
        <v>40</v>
      </c>
      <c r="D8" s="55">
        <v>0</v>
      </c>
      <c r="E8" s="55">
        <v>9.8000000000000007</v>
      </c>
      <c r="F8" s="55">
        <v>19.600000000000001</v>
      </c>
      <c r="G8" s="55">
        <v>29.4</v>
      </c>
      <c r="H8" s="55">
        <v>39.200000000000003</v>
      </c>
      <c r="I8" s="61"/>
      <c r="J8" s="62"/>
      <c r="K8" s="62"/>
      <c r="L8" s="1"/>
      <c r="M8" s="2"/>
    </row>
    <row r="9" spans="1:14" ht="15" customHeight="1" x14ac:dyDescent="0.25">
      <c r="A9" s="71"/>
      <c r="B9" s="59"/>
      <c r="C9" s="56"/>
      <c r="D9" s="59"/>
      <c r="E9" s="59"/>
      <c r="F9" s="59"/>
      <c r="G9" s="59"/>
      <c r="H9" s="59"/>
      <c r="I9" s="59"/>
      <c r="J9" s="59"/>
      <c r="K9" s="59"/>
      <c r="L9" s="1"/>
      <c r="M9" s="2"/>
    </row>
    <row r="10" spans="1:14" ht="18.75" x14ac:dyDescent="0.3">
      <c r="A10" s="225" t="s">
        <v>39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7"/>
    </row>
    <row r="11" spans="1:14" ht="15.75" x14ac:dyDescent="0.25">
      <c r="A11" s="7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4" ht="18.75" x14ac:dyDescent="0.3">
      <c r="A12" s="197" t="s">
        <v>121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5"/>
      <c r="M12" s="196"/>
    </row>
    <row r="13" spans="1:14" ht="15.75" x14ac:dyDescent="0.25">
      <c r="A13" s="220" t="s">
        <v>48</v>
      </c>
      <c r="B13" s="221"/>
      <c r="C13" s="199"/>
      <c r="D13" s="199"/>
      <c r="E13" s="199"/>
      <c r="F13" s="199"/>
      <c r="G13" s="199"/>
      <c r="H13" s="199"/>
      <c r="I13" s="199"/>
      <c r="J13" s="199"/>
      <c r="K13" s="199"/>
      <c r="L13" s="156"/>
      <c r="M13" s="162"/>
    </row>
    <row r="14" spans="1:14" ht="18.75" x14ac:dyDescent="0.3">
      <c r="A14" s="197" t="s">
        <v>44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56"/>
      <c r="M14" s="162"/>
    </row>
    <row r="15" spans="1:14" ht="18.75" x14ac:dyDescent="0.3">
      <c r="A15" s="218" t="s">
        <v>45</v>
      </c>
      <c r="B15" s="219"/>
      <c r="C15" s="219"/>
      <c r="D15" s="63" t="s">
        <v>5</v>
      </c>
      <c r="E15" s="198" t="str">
        <f>IF(D15="?","Qual o valor da velocidade nesse momento?",IF(D15=49,"Parabéns!","Tente de novo"))</f>
        <v>Qual o valor da velocidade nesse momento?</v>
      </c>
      <c r="F15" s="198"/>
      <c r="G15" s="198"/>
      <c r="H15" s="198"/>
      <c r="I15" s="198"/>
      <c r="J15" s="198"/>
      <c r="K15" s="198"/>
      <c r="L15" s="156"/>
      <c r="M15" s="162"/>
    </row>
    <row r="16" spans="1:14" ht="18.75" x14ac:dyDescent="0.3">
      <c r="A16" s="200" t="s">
        <v>46</v>
      </c>
      <c r="B16" s="201"/>
      <c r="C16" s="201"/>
      <c r="D16" s="201"/>
      <c r="E16" s="201"/>
      <c r="F16" s="201"/>
      <c r="G16" s="201"/>
      <c r="H16" s="201"/>
      <c r="I16" s="198"/>
      <c r="J16" s="198"/>
      <c r="K16" s="198"/>
      <c r="L16" s="156"/>
      <c r="M16" s="162"/>
    </row>
    <row r="17" spans="1:13" ht="18.75" x14ac:dyDescent="0.3">
      <c r="A17" s="230" t="s">
        <v>47</v>
      </c>
      <c r="B17" s="231"/>
      <c r="C17" s="231"/>
      <c r="D17" s="231"/>
      <c r="E17" s="231"/>
      <c r="F17" s="231"/>
      <c r="G17" s="231"/>
      <c r="H17" s="57" t="s">
        <v>6</v>
      </c>
      <c r="I17" s="202" t="str">
        <f>IF(H17="x","Qual o valor de x?",IF(H17=58.8,"Parabéns!","Tente de novo"))</f>
        <v>Qual o valor de x?</v>
      </c>
      <c r="J17" s="191"/>
      <c r="K17" s="191"/>
      <c r="L17" s="203"/>
      <c r="M17" s="162"/>
    </row>
    <row r="18" spans="1:13" ht="18.75" x14ac:dyDescent="0.3">
      <c r="A18" s="190"/>
      <c r="B18" s="191"/>
      <c r="C18" s="191"/>
      <c r="D18" s="191"/>
      <c r="E18" s="191"/>
      <c r="F18" s="191"/>
      <c r="G18" s="191"/>
      <c r="H18" s="194"/>
      <c r="I18" s="187"/>
      <c r="J18" s="188"/>
      <c r="K18" s="188"/>
      <c r="L18" s="178"/>
      <c r="M18" s="162"/>
    </row>
    <row r="19" spans="1:13" ht="18.75" x14ac:dyDescent="0.3">
      <c r="A19" s="192" t="s">
        <v>120</v>
      </c>
      <c r="B19" s="193"/>
      <c r="C19" s="193"/>
      <c r="D19" s="193"/>
      <c r="E19" s="193"/>
      <c r="F19" s="193"/>
      <c r="G19" s="193"/>
      <c r="H19" s="187"/>
      <c r="I19" s="187"/>
      <c r="J19" s="187"/>
      <c r="K19" s="187"/>
      <c r="L19" s="156"/>
      <c r="M19" s="162"/>
    </row>
    <row r="20" spans="1:13" ht="15.75" x14ac:dyDescent="0.25">
      <c r="A20" s="220" t="s">
        <v>48</v>
      </c>
      <c r="B20" s="221"/>
      <c r="C20" s="189"/>
      <c r="D20" s="189"/>
      <c r="E20" s="189"/>
      <c r="F20" s="189"/>
      <c r="G20" s="189"/>
      <c r="H20" s="187"/>
      <c r="I20" s="187"/>
      <c r="J20" s="187"/>
      <c r="K20" s="187"/>
      <c r="L20" s="156"/>
      <c r="M20" s="162"/>
    </row>
    <row r="21" spans="1:13" ht="18.75" x14ac:dyDescent="0.3">
      <c r="A21" s="218" t="s">
        <v>49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156"/>
      <c r="M21" s="162"/>
    </row>
    <row r="22" spans="1:13" ht="18.75" x14ac:dyDescent="0.3">
      <c r="A22" s="218" t="s">
        <v>50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156"/>
      <c r="M22" s="162"/>
    </row>
    <row r="23" spans="1:13" ht="15.75" x14ac:dyDescent="0.25">
      <c r="A23" s="179"/>
      <c r="B23" s="180"/>
      <c r="C23" s="55" t="s">
        <v>41</v>
      </c>
      <c r="D23" s="55">
        <v>0</v>
      </c>
      <c r="E23" s="55">
        <v>1</v>
      </c>
      <c r="F23" s="55">
        <v>2</v>
      </c>
      <c r="G23" s="55">
        <v>3</v>
      </c>
      <c r="H23" s="55">
        <v>4</v>
      </c>
      <c r="I23" s="79">
        <v>5</v>
      </c>
      <c r="J23" s="79">
        <v>6</v>
      </c>
      <c r="K23" s="79">
        <v>7</v>
      </c>
      <c r="L23" s="156"/>
      <c r="M23" s="162"/>
    </row>
    <row r="24" spans="1:13" ht="15.75" x14ac:dyDescent="0.25">
      <c r="A24" s="179"/>
      <c r="B24" s="180"/>
      <c r="C24" s="55" t="s">
        <v>40</v>
      </c>
      <c r="D24" s="55">
        <v>0</v>
      </c>
      <c r="E24" s="55">
        <v>9.8000000000000007</v>
      </c>
      <c r="F24" s="55">
        <v>19.600000000000001</v>
      </c>
      <c r="G24" s="55">
        <v>29.4</v>
      </c>
      <c r="H24" s="55">
        <v>39.200000000000003</v>
      </c>
      <c r="I24" s="79" t="s">
        <v>5</v>
      </c>
      <c r="J24" s="79" t="s">
        <v>5</v>
      </c>
      <c r="K24" s="79" t="s">
        <v>5</v>
      </c>
      <c r="L24" s="156"/>
      <c r="M24" s="162"/>
    </row>
    <row r="25" spans="1:13" ht="15.75" x14ac:dyDescent="0.25">
      <c r="A25" s="179"/>
      <c r="B25" s="180"/>
      <c r="C25" s="181"/>
      <c r="D25" s="181"/>
      <c r="E25" s="181"/>
      <c r="F25" s="181"/>
      <c r="G25" s="181"/>
      <c r="H25" s="181"/>
      <c r="I25" s="184" t="str">
        <f>IF(I24="?","Ache o valor",IF(I24=49,"acertou","tente de novo"))</f>
        <v>Ache o valor</v>
      </c>
      <c r="J25" s="185" t="str">
        <f>IF(J24="?","Ache o valor",IF(J24=58.8,"acertou","tente de novo"))</f>
        <v>Ache o valor</v>
      </c>
      <c r="K25" s="186" t="str">
        <f>IF(K24="?","Ache o valor",IF(K24=68.6,"acertou","tente de novo"))</f>
        <v>Ache o valor</v>
      </c>
      <c r="L25" s="156"/>
      <c r="M25" s="162"/>
    </row>
    <row r="26" spans="1:13" ht="15.75" x14ac:dyDescent="0.25">
      <c r="A26" s="179"/>
      <c r="B26" s="180"/>
      <c r="C26" s="181"/>
      <c r="D26" s="181"/>
      <c r="E26" s="181"/>
      <c r="F26" s="181"/>
      <c r="G26" s="181"/>
      <c r="H26" s="181"/>
      <c r="I26" s="180"/>
      <c r="J26" s="180"/>
      <c r="K26" s="180"/>
      <c r="L26" s="156"/>
      <c r="M26" s="162"/>
    </row>
    <row r="27" spans="1:13" ht="15.75" x14ac:dyDescent="0.25">
      <c r="A27" s="182"/>
      <c r="B27" s="183"/>
      <c r="C27" s="183"/>
      <c r="D27" s="183"/>
      <c r="E27" s="183"/>
      <c r="F27" s="183"/>
      <c r="G27" s="183"/>
      <c r="H27" s="58" t="s">
        <v>11</v>
      </c>
      <c r="I27" s="187" t="str">
        <f>IF(H27="y","Qual o valor de y?",IF(H27=7,"Parabéns!","Tente de novo"))</f>
        <v>Qual o valor de y?</v>
      </c>
      <c r="J27" s="188"/>
      <c r="K27" s="188"/>
      <c r="L27" s="178"/>
      <c r="M27" s="162"/>
    </row>
    <row r="28" spans="1:13" s="153" customFormat="1" x14ac:dyDescent="0.25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56"/>
      <c r="M28" s="162"/>
    </row>
    <row r="29" spans="1:13" s="153" customFormat="1" x14ac:dyDescent="0.25">
      <c r="A29" s="16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4"/>
    </row>
    <row r="30" spans="1:13" s="153" customFormat="1" ht="14.25" customHeight="1" x14ac:dyDescent="0.25"/>
    <row r="31" spans="1:13" s="153" customFormat="1" x14ac:dyDescent="0.25"/>
    <row r="32" spans="1:13" s="153" customFormat="1" x14ac:dyDescent="0.25"/>
    <row r="33" s="153" customFormat="1" x14ac:dyDescent="0.25"/>
    <row r="34" s="153" customFormat="1" x14ac:dyDescent="0.25"/>
    <row r="35" s="153" customFormat="1" x14ac:dyDescent="0.25"/>
    <row r="36" s="153" customFormat="1" x14ac:dyDescent="0.25"/>
    <row r="37" s="153" customFormat="1" x14ac:dyDescent="0.25"/>
    <row r="38" s="153" customFormat="1" x14ac:dyDescent="0.25"/>
    <row r="39" s="153" customFormat="1" x14ac:dyDescent="0.25"/>
    <row r="40" s="153" customFormat="1" x14ac:dyDescent="0.25"/>
    <row r="41" s="153" customFormat="1" x14ac:dyDescent="0.25"/>
    <row r="42" s="153" customFormat="1" x14ac:dyDescent="0.25"/>
    <row r="43" s="153" customFormat="1" x14ac:dyDescent="0.25"/>
    <row r="44" s="153" customFormat="1" x14ac:dyDescent="0.25"/>
    <row r="45" s="153" customFormat="1" x14ac:dyDescent="0.25"/>
    <row r="46" s="153" customFormat="1" x14ac:dyDescent="0.25"/>
    <row r="47" s="153" customFormat="1" x14ac:dyDescent="0.25"/>
    <row r="48" s="153" customFormat="1" x14ac:dyDescent="0.25"/>
    <row r="49" s="153" customFormat="1" x14ac:dyDescent="0.25"/>
    <row r="50" s="153" customFormat="1" x14ac:dyDescent="0.25"/>
    <row r="51" s="153" customFormat="1" x14ac:dyDescent="0.25"/>
    <row r="52" s="153" customFormat="1" x14ac:dyDescent="0.25"/>
    <row r="53" s="153" customFormat="1" x14ac:dyDescent="0.25"/>
    <row r="54" s="153" customFormat="1" x14ac:dyDescent="0.25"/>
    <row r="55" s="153" customFormat="1" x14ac:dyDescent="0.25"/>
    <row r="56" s="153" customFormat="1" x14ac:dyDescent="0.25"/>
    <row r="57" s="153" customFormat="1" x14ac:dyDescent="0.25"/>
    <row r="58" s="153" customFormat="1" x14ac:dyDescent="0.25"/>
    <row r="59" s="153" customFormat="1" x14ac:dyDescent="0.25"/>
    <row r="60" s="153" customFormat="1" x14ac:dyDescent="0.25"/>
    <row r="61" s="153" customFormat="1" x14ac:dyDescent="0.25"/>
    <row r="62" s="153" customFormat="1" x14ac:dyDescent="0.25"/>
    <row r="63" s="153" customFormat="1" x14ac:dyDescent="0.25"/>
    <row r="64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  <row r="94" s="153" customFormat="1" x14ac:dyDescent="0.25"/>
    <row r="95" s="153" customFormat="1" x14ac:dyDescent="0.25"/>
    <row r="96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  <row r="295" s="153" customFormat="1" x14ac:dyDescent="0.25"/>
    <row r="296" s="153" customFormat="1" x14ac:dyDescent="0.25"/>
    <row r="297" s="153" customFormat="1" x14ac:dyDescent="0.25"/>
    <row r="298" s="153" customFormat="1" x14ac:dyDescent="0.25"/>
    <row r="299" s="153" customFormat="1" x14ac:dyDescent="0.25"/>
    <row r="300" s="153" customFormat="1" x14ac:dyDescent="0.25"/>
    <row r="301" s="153" customFormat="1" x14ac:dyDescent="0.25"/>
    <row r="302" s="153" customFormat="1" x14ac:dyDescent="0.25"/>
    <row r="303" s="153" customFormat="1" x14ac:dyDescent="0.25"/>
    <row r="304" s="153" customFormat="1" x14ac:dyDescent="0.25"/>
    <row r="305" s="153" customFormat="1" x14ac:dyDescent="0.25"/>
    <row r="306" s="153" customFormat="1" x14ac:dyDescent="0.25"/>
    <row r="307" s="153" customFormat="1" x14ac:dyDescent="0.25"/>
    <row r="308" s="153" customFormat="1" x14ac:dyDescent="0.25"/>
    <row r="309" s="153" customFormat="1" x14ac:dyDescent="0.25"/>
    <row r="310" s="153" customFormat="1" x14ac:dyDescent="0.25"/>
    <row r="311" s="153" customFormat="1" x14ac:dyDescent="0.25"/>
    <row r="312" s="153" customFormat="1" x14ac:dyDescent="0.25"/>
    <row r="313" s="153" customFormat="1" x14ac:dyDescent="0.25"/>
    <row r="314" s="153" customFormat="1" x14ac:dyDescent="0.25"/>
    <row r="315" s="153" customFormat="1" x14ac:dyDescent="0.25"/>
    <row r="316" s="153" customFormat="1" x14ac:dyDescent="0.25"/>
    <row r="317" s="153" customFormat="1" x14ac:dyDescent="0.25"/>
    <row r="318" s="153" customFormat="1" x14ac:dyDescent="0.25"/>
    <row r="319" s="153" customFormat="1" x14ac:dyDescent="0.25"/>
    <row r="320" s="153" customFormat="1" x14ac:dyDescent="0.25"/>
    <row r="321" s="153" customFormat="1" x14ac:dyDescent="0.25"/>
    <row r="322" s="153" customFormat="1" x14ac:dyDescent="0.25"/>
    <row r="323" s="153" customFormat="1" x14ac:dyDescent="0.25"/>
    <row r="324" s="153" customFormat="1" x14ac:dyDescent="0.25"/>
    <row r="325" s="153" customFormat="1" x14ac:dyDescent="0.25"/>
    <row r="326" s="153" customFormat="1" x14ac:dyDescent="0.25"/>
    <row r="327" s="153" customFormat="1" x14ac:dyDescent="0.25"/>
    <row r="328" s="153" customFormat="1" x14ac:dyDescent="0.25"/>
    <row r="329" s="153" customFormat="1" x14ac:dyDescent="0.25"/>
    <row r="330" s="153" customFormat="1" x14ac:dyDescent="0.25"/>
    <row r="331" s="153" customFormat="1" x14ac:dyDescent="0.25"/>
    <row r="332" s="153" customFormat="1" x14ac:dyDescent="0.25"/>
    <row r="333" s="153" customFormat="1" x14ac:dyDescent="0.25"/>
    <row r="334" s="153" customFormat="1" x14ac:dyDescent="0.25"/>
    <row r="335" s="153" customFormat="1" x14ac:dyDescent="0.25"/>
    <row r="336" s="153" customFormat="1" x14ac:dyDescent="0.25"/>
    <row r="337" s="153" customFormat="1" x14ac:dyDescent="0.25"/>
    <row r="338" s="153" customFormat="1" x14ac:dyDescent="0.25"/>
    <row r="339" s="153" customFormat="1" x14ac:dyDescent="0.25"/>
    <row r="340" s="153" customFormat="1" x14ac:dyDescent="0.25"/>
    <row r="341" s="153" customFormat="1" x14ac:dyDescent="0.25"/>
    <row r="342" s="153" customFormat="1" x14ac:dyDescent="0.25"/>
    <row r="343" s="153" customFormat="1" x14ac:dyDescent="0.25"/>
    <row r="344" s="153" customFormat="1" x14ac:dyDescent="0.25"/>
    <row r="345" s="153" customFormat="1" x14ac:dyDescent="0.25"/>
    <row r="346" s="153" customFormat="1" x14ac:dyDescent="0.25"/>
    <row r="347" s="153" customFormat="1" x14ac:dyDescent="0.25"/>
    <row r="348" s="153" customFormat="1" x14ac:dyDescent="0.25"/>
    <row r="349" s="153" customFormat="1" x14ac:dyDescent="0.25"/>
    <row r="350" s="153" customFormat="1" x14ac:dyDescent="0.25"/>
    <row r="351" s="153" customFormat="1" x14ac:dyDescent="0.25"/>
    <row r="352" s="153" customFormat="1" x14ac:dyDescent="0.25"/>
    <row r="353" s="153" customFormat="1" x14ac:dyDescent="0.25"/>
    <row r="354" s="153" customFormat="1" x14ac:dyDescent="0.25"/>
    <row r="355" s="153" customFormat="1" x14ac:dyDescent="0.25"/>
    <row r="356" s="153" customFormat="1" x14ac:dyDescent="0.25"/>
    <row r="357" s="153" customFormat="1" x14ac:dyDescent="0.25"/>
    <row r="358" s="153" customFormat="1" x14ac:dyDescent="0.25"/>
    <row r="359" s="153" customFormat="1" x14ac:dyDescent="0.25"/>
    <row r="360" s="153" customFormat="1" x14ac:dyDescent="0.25"/>
    <row r="361" s="153" customFormat="1" x14ac:dyDescent="0.25"/>
    <row r="362" s="153" customFormat="1" x14ac:dyDescent="0.25"/>
    <row r="363" s="153" customFormat="1" x14ac:dyDescent="0.25"/>
    <row r="364" s="153" customFormat="1" x14ac:dyDescent="0.25"/>
    <row r="365" s="153" customFormat="1" x14ac:dyDescent="0.25"/>
    <row r="366" s="153" customFormat="1" x14ac:dyDescent="0.25"/>
    <row r="367" s="153" customFormat="1" x14ac:dyDescent="0.25"/>
    <row r="368" s="153" customFormat="1" x14ac:dyDescent="0.25"/>
    <row r="369" s="153" customFormat="1" x14ac:dyDescent="0.25"/>
    <row r="370" s="153" customFormat="1" x14ac:dyDescent="0.25"/>
    <row r="371" s="153" customFormat="1" x14ac:dyDescent="0.25"/>
    <row r="372" s="153" customFormat="1" x14ac:dyDescent="0.25"/>
    <row r="373" s="153" customFormat="1" x14ac:dyDescent="0.25"/>
    <row r="374" s="153" customFormat="1" x14ac:dyDescent="0.25"/>
    <row r="375" s="153" customFormat="1" x14ac:dyDescent="0.25"/>
    <row r="376" s="153" customFormat="1" x14ac:dyDescent="0.25"/>
    <row r="377" s="153" customFormat="1" x14ac:dyDescent="0.25"/>
    <row r="378" s="153" customFormat="1" x14ac:dyDescent="0.25"/>
    <row r="379" s="153" customFormat="1" x14ac:dyDescent="0.25"/>
    <row r="380" s="153" customFormat="1" x14ac:dyDescent="0.25"/>
    <row r="381" s="153" customFormat="1" x14ac:dyDescent="0.25"/>
    <row r="382" s="153" customFormat="1" x14ac:dyDescent="0.25"/>
    <row r="383" s="153" customFormat="1" x14ac:dyDescent="0.25"/>
    <row r="384" s="153" customFormat="1" x14ac:dyDescent="0.25"/>
    <row r="385" s="153" customFormat="1" x14ac:dyDescent="0.25"/>
    <row r="386" s="153" customFormat="1" x14ac:dyDescent="0.25"/>
    <row r="387" s="153" customFormat="1" x14ac:dyDescent="0.25"/>
    <row r="388" s="153" customFormat="1" x14ac:dyDescent="0.25"/>
    <row r="389" s="153" customFormat="1" x14ac:dyDescent="0.25"/>
    <row r="390" s="153" customFormat="1" x14ac:dyDescent="0.25"/>
    <row r="391" s="153" customFormat="1" x14ac:dyDescent="0.25"/>
    <row r="392" s="153" customFormat="1" x14ac:dyDescent="0.25"/>
    <row r="393" s="153" customFormat="1" x14ac:dyDescent="0.25"/>
    <row r="394" s="153" customFormat="1" x14ac:dyDescent="0.25"/>
    <row r="395" s="153" customFormat="1" x14ac:dyDescent="0.25"/>
    <row r="396" s="153" customFormat="1" x14ac:dyDescent="0.25"/>
    <row r="397" s="153" customFormat="1" x14ac:dyDescent="0.25"/>
    <row r="398" s="153" customFormat="1" x14ac:dyDescent="0.25"/>
    <row r="399" s="153" customFormat="1" x14ac:dyDescent="0.25"/>
    <row r="400" s="153" customFormat="1" x14ac:dyDescent="0.25"/>
    <row r="401" s="153" customFormat="1" x14ac:dyDescent="0.25"/>
    <row r="402" s="153" customFormat="1" x14ac:dyDescent="0.25"/>
    <row r="403" s="153" customFormat="1" x14ac:dyDescent="0.25"/>
    <row r="404" s="153" customFormat="1" x14ac:dyDescent="0.25"/>
    <row r="405" s="153" customFormat="1" x14ac:dyDescent="0.25"/>
    <row r="406" s="153" customFormat="1" x14ac:dyDescent="0.25"/>
    <row r="407" s="153" customFormat="1" x14ac:dyDescent="0.25"/>
    <row r="408" s="153" customFormat="1" x14ac:dyDescent="0.25"/>
    <row r="409" s="153" customFormat="1" x14ac:dyDescent="0.25"/>
    <row r="410" s="153" customFormat="1" x14ac:dyDescent="0.25"/>
    <row r="411" s="153" customFormat="1" x14ac:dyDescent="0.25"/>
    <row r="412" s="153" customFormat="1" x14ac:dyDescent="0.25"/>
    <row r="413" s="153" customFormat="1" x14ac:dyDescent="0.25"/>
    <row r="414" s="153" customFormat="1" x14ac:dyDescent="0.25"/>
    <row r="415" s="153" customFormat="1" x14ac:dyDescent="0.25"/>
    <row r="416" s="153" customFormat="1" x14ac:dyDescent="0.25"/>
    <row r="417" s="153" customFormat="1" x14ac:dyDescent="0.25"/>
    <row r="418" s="153" customFormat="1" x14ac:dyDescent="0.25"/>
    <row r="419" s="153" customFormat="1" x14ac:dyDescent="0.25"/>
    <row r="420" s="153" customFormat="1" x14ac:dyDescent="0.25"/>
    <row r="421" s="153" customFormat="1" x14ac:dyDescent="0.25"/>
    <row r="422" s="153" customFormat="1" x14ac:dyDescent="0.25"/>
    <row r="423" s="153" customFormat="1" x14ac:dyDescent="0.25"/>
    <row r="424" s="153" customFormat="1" x14ac:dyDescent="0.25"/>
    <row r="425" s="153" customFormat="1" x14ac:dyDescent="0.25"/>
    <row r="426" s="153" customFormat="1" x14ac:dyDescent="0.25"/>
    <row r="427" s="153" customFormat="1" x14ac:dyDescent="0.25"/>
    <row r="428" s="153" customFormat="1" x14ac:dyDescent="0.25"/>
    <row r="429" s="153" customFormat="1" x14ac:dyDescent="0.25"/>
    <row r="430" s="153" customFormat="1" x14ac:dyDescent="0.25"/>
    <row r="431" s="153" customFormat="1" x14ac:dyDescent="0.25"/>
    <row r="432" s="153" customFormat="1" x14ac:dyDescent="0.25"/>
    <row r="433" s="153" customFormat="1" x14ac:dyDescent="0.25"/>
    <row r="434" s="153" customFormat="1" x14ac:dyDescent="0.25"/>
    <row r="435" s="153" customFormat="1" x14ac:dyDescent="0.25"/>
    <row r="436" s="153" customFormat="1" x14ac:dyDescent="0.25"/>
    <row r="437" s="153" customFormat="1" x14ac:dyDescent="0.25"/>
    <row r="438" s="153" customFormat="1" x14ac:dyDescent="0.25"/>
    <row r="439" s="153" customFormat="1" x14ac:dyDescent="0.25"/>
    <row r="440" s="153" customFormat="1" x14ac:dyDescent="0.25"/>
    <row r="441" s="153" customFormat="1" x14ac:dyDescent="0.25"/>
    <row r="442" s="153" customFormat="1" x14ac:dyDescent="0.25"/>
    <row r="443" s="153" customFormat="1" x14ac:dyDescent="0.25"/>
    <row r="444" s="153" customFormat="1" x14ac:dyDescent="0.25"/>
    <row r="445" s="153" customFormat="1" x14ac:dyDescent="0.25"/>
    <row r="446" s="153" customFormat="1" x14ac:dyDescent="0.25"/>
    <row r="447" s="153" customFormat="1" x14ac:dyDescent="0.25"/>
    <row r="448" s="153" customFormat="1" x14ac:dyDescent="0.25"/>
    <row r="449" s="153" customFormat="1" x14ac:dyDescent="0.25"/>
    <row r="450" s="153" customFormat="1" x14ac:dyDescent="0.25"/>
    <row r="451" s="153" customFormat="1" x14ac:dyDescent="0.25"/>
    <row r="452" s="153" customFormat="1" x14ac:dyDescent="0.25"/>
    <row r="453" s="153" customFormat="1" x14ac:dyDescent="0.25"/>
    <row r="454" s="153" customFormat="1" x14ac:dyDescent="0.25"/>
    <row r="455" s="153" customFormat="1" x14ac:dyDescent="0.25"/>
    <row r="456" s="153" customFormat="1" x14ac:dyDescent="0.25"/>
    <row r="457" s="153" customFormat="1" x14ac:dyDescent="0.25"/>
    <row r="458" s="153" customFormat="1" x14ac:dyDescent="0.25"/>
    <row r="459" s="153" customFormat="1" x14ac:dyDescent="0.25"/>
    <row r="460" s="153" customFormat="1" x14ac:dyDescent="0.25"/>
    <row r="461" s="153" customFormat="1" x14ac:dyDescent="0.25"/>
    <row r="462" s="153" customFormat="1" x14ac:dyDescent="0.25"/>
    <row r="463" s="153" customFormat="1" x14ac:dyDescent="0.25"/>
    <row r="464" s="153" customFormat="1" x14ac:dyDescent="0.25"/>
    <row r="465" s="153" customFormat="1" x14ac:dyDescent="0.25"/>
    <row r="466" s="153" customFormat="1" x14ac:dyDescent="0.25"/>
    <row r="467" s="153" customFormat="1" x14ac:dyDescent="0.25"/>
    <row r="468" s="153" customFormat="1" x14ac:dyDescent="0.25"/>
    <row r="469" s="153" customFormat="1" x14ac:dyDescent="0.25"/>
    <row r="470" s="153" customFormat="1" x14ac:dyDescent="0.25"/>
    <row r="471" s="153" customFormat="1" x14ac:dyDescent="0.25"/>
    <row r="472" s="153" customFormat="1" x14ac:dyDescent="0.25"/>
    <row r="473" s="153" customFormat="1" x14ac:dyDescent="0.25"/>
    <row r="474" s="153" customFormat="1" x14ac:dyDescent="0.25"/>
    <row r="475" s="153" customFormat="1" x14ac:dyDescent="0.25"/>
    <row r="476" s="153" customFormat="1" x14ac:dyDescent="0.25"/>
    <row r="477" s="153" customFormat="1" x14ac:dyDescent="0.25"/>
    <row r="478" s="153" customFormat="1" x14ac:dyDescent="0.25"/>
    <row r="479" s="153" customFormat="1" x14ac:dyDescent="0.25"/>
    <row r="480" s="153" customFormat="1" x14ac:dyDescent="0.25"/>
    <row r="481" s="153" customFormat="1" x14ac:dyDescent="0.25"/>
  </sheetData>
  <mergeCells count="10">
    <mergeCell ref="A22:K22"/>
    <mergeCell ref="A20:B20"/>
    <mergeCell ref="A4:M4"/>
    <mergeCell ref="A5:M5"/>
    <mergeCell ref="A10:M10"/>
    <mergeCell ref="A3:K3"/>
    <mergeCell ref="A15:C15"/>
    <mergeCell ref="A17:G17"/>
    <mergeCell ref="A13:B13"/>
    <mergeCell ref="A21:K21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O314"/>
  <sheetViews>
    <sheetView workbookViewId="0">
      <selection activeCell="G77" sqref="G77"/>
    </sheetView>
  </sheetViews>
  <sheetFormatPr defaultRowHeight="15" x14ac:dyDescent="0.25"/>
  <cols>
    <col min="2" max="2" width="6.42578125" customWidth="1"/>
    <col min="3" max="3" width="6.7109375" customWidth="1"/>
    <col min="4" max="4" width="6.5703125" customWidth="1"/>
    <col min="5" max="5" width="6.7109375" customWidth="1"/>
    <col min="8" max="8" width="6.5703125" customWidth="1"/>
    <col min="9" max="9" width="6.42578125" customWidth="1"/>
    <col min="11" max="11" width="13" customWidth="1"/>
    <col min="12" max="12" width="3.140625" style="153" customWidth="1"/>
    <col min="13" max="13" width="8.140625" customWidth="1"/>
    <col min="14" max="14" width="5.5703125" customWidth="1"/>
    <col min="15" max="15" width="5.140625" customWidth="1"/>
    <col min="16" max="16" width="5.28515625" customWidth="1"/>
    <col min="17" max="17" width="5" customWidth="1"/>
    <col min="18" max="18" width="4.85546875" customWidth="1"/>
    <col min="19" max="19" width="4.7109375" customWidth="1"/>
    <col min="20" max="20" width="5.5703125" customWidth="1"/>
    <col min="23" max="67" width="9.140625" style="153"/>
  </cols>
  <sheetData>
    <row r="1" spans="1:23" ht="37.5" x14ac:dyDescent="0.7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9"/>
      <c r="M1" s="250" t="s">
        <v>12</v>
      </c>
      <c r="N1" s="251"/>
      <c r="O1" s="251"/>
      <c r="P1" s="251"/>
      <c r="Q1" s="251"/>
      <c r="R1" s="251"/>
      <c r="S1" s="251"/>
      <c r="T1" s="251"/>
      <c r="U1" s="251"/>
      <c r="V1" s="252"/>
    </row>
    <row r="2" spans="1:23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  <c r="M2" s="18"/>
      <c r="N2" s="1"/>
      <c r="O2" s="1"/>
      <c r="P2" s="1"/>
      <c r="Q2" s="1"/>
      <c r="R2" s="1"/>
      <c r="S2" s="1"/>
      <c r="T2" s="1"/>
      <c r="U2" s="1"/>
      <c r="V2" s="2"/>
    </row>
    <row r="3" spans="1:23" ht="18" x14ac:dyDescent="0.3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  <c r="M3" s="24" t="s">
        <v>13</v>
      </c>
      <c r="N3" s="25"/>
      <c r="O3" s="26" t="s">
        <v>15</v>
      </c>
      <c r="P3" s="26" t="s">
        <v>16</v>
      </c>
      <c r="Q3" s="26" t="s">
        <v>17</v>
      </c>
      <c r="R3" s="26" t="s">
        <v>18</v>
      </c>
      <c r="S3" s="26" t="s">
        <v>14</v>
      </c>
      <c r="T3" s="26" t="s">
        <v>19</v>
      </c>
      <c r="U3" s="25"/>
      <c r="V3" s="27"/>
    </row>
    <row r="4" spans="1:23" ht="17.25" customHeight="1" x14ac:dyDescent="0.3">
      <c r="A4" s="29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154"/>
      <c r="M4" s="24"/>
      <c r="N4" s="25"/>
      <c r="O4" s="25"/>
      <c r="P4" s="25"/>
      <c r="Q4" s="25"/>
      <c r="R4" s="25"/>
      <c r="S4" s="25"/>
      <c r="T4" s="25"/>
      <c r="U4" s="25"/>
      <c r="V4" s="27"/>
      <c r="W4" s="154"/>
    </row>
    <row r="5" spans="1:23" ht="19.5" x14ac:dyDescent="0.4">
      <c r="A5" s="29" t="s">
        <v>38</v>
      </c>
      <c r="B5" s="30"/>
      <c r="C5" s="30"/>
      <c r="D5" s="30"/>
      <c r="E5" s="30"/>
      <c r="F5" s="30"/>
      <c r="G5" s="30"/>
      <c r="H5" s="30"/>
      <c r="I5" s="30"/>
      <c r="J5" s="30"/>
      <c r="K5" s="35"/>
      <c r="L5" s="154"/>
      <c r="M5" s="24"/>
      <c r="N5" s="25"/>
      <c r="O5" s="253" t="s">
        <v>21</v>
      </c>
      <c r="P5" s="253"/>
      <c r="Q5" s="253"/>
      <c r="R5" s="253"/>
      <c r="S5" s="253"/>
      <c r="T5" s="25"/>
      <c r="U5" s="25"/>
      <c r="V5" s="27"/>
      <c r="W5" s="154"/>
    </row>
    <row r="6" spans="1:23" ht="16.5" x14ac:dyDescent="0.3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5"/>
      <c r="L6" s="154"/>
      <c r="M6" s="19" t="s">
        <v>25</v>
      </c>
      <c r="N6" s="1"/>
      <c r="O6" s="1"/>
      <c r="P6" s="1"/>
      <c r="Q6" s="1"/>
      <c r="R6" s="1"/>
      <c r="S6" s="1"/>
      <c r="T6" s="1"/>
      <c r="U6" s="1"/>
      <c r="V6" s="2"/>
      <c r="W6" s="154"/>
    </row>
    <row r="7" spans="1:23" ht="19.5" x14ac:dyDescent="0.4">
      <c r="A7" s="29" t="s">
        <v>35</v>
      </c>
      <c r="B7" s="30"/>
      <c r="C7" s="30"/>
      <c r="D7" s="30"/>
      <c r="E7" s="30"/>
      <c r="F7" s="30"/>
      <c r="G7" s="30"/>
      <c r="H7" s="30"/>
      <c r="I7" s="30"/>
      <c r="J7" s="30"/>
      <c r="K7" s="35"/>
      <c r="L7" s="154"/>
      <c r="M7" s="29"/>
      <c r="N7" s="30" t="s">
        <v>19</v>
      </c>
      <c r="O7" s="256" t="s">
        <v>26</v>
      </c>
      <c r="P7" s="256"/>
      <c r="Q7" s="256"/>
      <c r="R7" s="256"/>
      <c r="S7" s="256"/>
      <c r="T7" s="256"/>
      <c r="U7" s="256"/>
      <c r="V7" s="257"/>
      <c r="W7" s="154"/>
    </row>
    <row r="8" spans="1:23" ht="19.5" x14ac:dyDescent="0.4">
      <c r="A8" s="19" t="s">
        <v>24</v>
      </c>
      <c r="B8" s="3"/>
      <c r="C8" s="3"/>
      <c r="D8" s="3"/>
      <c r="E8" s="3"/>
      <c r="F8" s="3"/>
      <c r="G8" s="3"/>
      <c r="H8" s="3"/>
      <c r="I8" s="3"/>
      <c r="J8" s="3"/>
      <c r="K8" s="4"/>
      <c r="L8" s="154"/>
      <c r="M8" s="29"/>
      <c r="N8" s="30" t="s">
        <v>15</v>
      </c>
      <c r="O8" s="256" t="s">
        <v>27</v>
      </c>
      <c r="P8" s="256"/>
      <c r="Q8" s="256"/>
      <c r="R8" s="256"/>
      <c r="S8" s="256"/>
      <c r="T8" s="256"/>
      <c r="U8" s="256"/>
      <c r="V8" s="257"/>
      <c r="W8" s="154"/>
    </row>
    <row r="9" spans="1:23" ht="19.5" x14ac:dyDescent="0.4">
      <c r="A9" s="39" t="s">
        <v>22</v>
      </c>
      <c r="B9" s="8">
        <v>2</v>
      </c>
      <c r="C9" s="8">
        <v>4</v>
      </c>
      <c r="D9" s="8">
        <v>6</v>
      </c>
      <c r="E9" s="8">
        <v>8</v>
      </c>
      <c r="F9" s="36" t="s">
        <v>23</v>
      </c>
      <c r="G9" s="204" t="s">
        <v>122</v>
      </c>
      <c r="H9" s="8"/>
      <c r="I9" s="8"/>
      <c r="J9" s="40"/>
      <c r="K9" s="4"/>
      <c r="L9" s="154"/>
      <c r="M9" s="29"/>
      <c r="N9" s="30" t="s">
        <v>28</v>
      </c>
      <c r="O9" s="256" t="s">
        <v>29</v>
      </c>
      <c r="P9" s="256"/>
      <c r="Q9" s="256"/>
      <c r="R9" s="256"/>
      <c r="S9" s="256"/>
      <c r="T9" s="256"/>
      <c r="U9" s="256"/>
      <c r="V9" s="257"/>
      <c r="W9" s="154"/>
    </row>
    <row r="10" spans="1:23" ht="16.5" x14ac:dyDescent="0.3">
      <c r="A10" s="19"/>
      <c r="B10" s="3"/>
      <c r="C10" s="3"/>
      <c r="D10" s="3"/>
      <c r="E10" s="3"/>
      <c r="F10" s="3"/>
      <c r="H10" s="3"/>
      <c r="I10" s="3"/>
      <c r="J10" s="3"/>
      <c r="K10" s="4"/>
      <c r="L10" s="154"/>
      <c r="M10" s="29"/>
      <c r="N10" s="30" t="s">
        <v>9</v>
      </c>
      <c r="O10" s="254" t="s">
        <v>30</v>
      </c>
      <c r="P10" s="254"/>
      <c r="Q10" s="254"/>
      <c r="R10" s="254"/>
      <c r="S10" s="254"/>
      <c r="T10" s="254"/>
      <c r="U10" s="254"/>
      <c r="V10" s="255"/>
      <c r="W10" s="154"/>
    </row>
    <row r="11" spans="1:23" ht="16.5" x14ac:dyDescent="0.3">
      <c r="A11" s="19"/>
      <c r="B11" s="3"/>
      <c r="C11" s="3"/>
      <c r="D11" s="3"/>
      <c r="E11" s="3"/>
      <c r="F11" s="3"/>
      <c r="G11" s="3"/>
      <c r="H11" s="37" t="s">
        <v>2</v>
      </c>
      <c r="I11" s="13">
        <v>2</v>
      </c>
      <c r="J11" s="3"/>
      <c r="K11" s="4"/>
      <c r="L11" s="154"/>
      <c r="M11" s="19" t="s">
        <v>20</v>
      </c>
      <c r="N11" s="3"/>
      <c r="O11" s="20"/>
      <c r="P11" s="20"/>
      <c r="Q11" s="20"/>
      <c r="R11" s="20"/>
      <c r="S11" s="20"/>
      <c r="T11" s="20"/>
      <c r="U11" s="20"/>
      <c r="V11" s="28"/>
      <c r="W11" s="154"/>
    </row>
    <row r="12" spans="1:23" ht="16.5" x14ac:dyDescent="0.3">
      <c r="A12" s="19"/>
      <c r="B12" s="3"/>
      <c r="C12" s="3"/>
      <c r="D12" s="3"/>
      <c r="E12" s="3"/>
      <c r="F12" s="3"/>
      <c r="G12" s="3"/>
      <c r="H12" s="38" t="s">
        <v>1</v>
      </c>
      <c r="I12" s="13">
        <v>2</v>
      </c>
      <c r="J12" s="3"/>
      <c r="K12" s="4"/>
      <c r="L12" s="154"/>
      <c r="M12" s="43" t="s">
        <v>4</v>
      </c>
      <c r="N12" s="44">
        <v>2</v>
      </c>
      <c r="O12" s="44">
        <v>4</v>
      </c>
      <c r="P12" s="44">
        <v>6</v>
      </c>
      <c r="Q12" s="44">
        <v>8</v>
      </c>
      <c r="R12" s="44">
        <v>10</v>
      </c>
      <c r="S12" s="44">
        <v>12</v>
      </c>
      <c r="T12" s="44"/>
      <c r="U12" s="3"/>
      <c r="V12" s="4"/>
      <c r="W12" s="154"/>
    </row>
    <row r="13" spans="1:23" ht="18" x14ac:dyDescent="0.35">
      <c r="A13" s="19"/>
      <c r="B13" s="3"/>
      <c r="C13" s="3"/>
      <c r="D13" s="3"/>
      <c r="E13" s="3"/>
      <c r="F13" s="3"/>
      <c r="G13" s="3"/>
      <c r="H13" s="38" t="s">
        <v>0</v>
      </c>
      <c r="I13" s="13">
        <v>2</v>
      </c>
      <c r="J13" s="3"/>
      <c r="K13" s="4"/>
      <c r="L13" s="154"/>
      <c r="M13" s="43"/>
      <c r="N13" s="44" t="s">
        <v>31</v>
      </c>
      <c r="O13" s="44" t="s">
        <v>5</v>
      </c>
      <c r="P13" s="44" t="str">
        <f>IF(O13="?","Qual o valor de an",IF(O13=12," Parabéns","Tente de novo"))</f>
        <v>Qual o valor de an</v>
      </c>
      <c r="Q13" s="44"/>
      <c r="R13" s="44"/>
      <c r="S13" s="44"/>
      <c r="T13" s="44"/>
      <c r="U13" s="3"/>
      <c r="V13" s="4"/>
      <c r="W13" s="154"/>
    </row>
    <row r="14" spans="1:23" ht="18" x14ac:dyDescent="0.35">
      <c r="A14" s="19"/>
      <c r="B14" s="3"/>
      <c r="C14" s="3"/>
      <c r="D14" s="3"/>
      <c r="E14" s="3"/>
      <c r="F14" s="3"/>
      <c r="G14" s="3"/>
      <c r="H14" s="3"/>
      <c r="I14" s="3"/>
      <c r="J14" s="13" t="s">
        <v>3</v>
      </c>
      <c r="K14" s="12"/>
      <c r="L14" s="154"/>
      <c r="M14" s="43"/>
      <c r="N14" s="44" t="s">
        <v>32</v>
      </c>
      <c r="O14" s="44" t="s">
        <v>5</v>
      </c>
      <c r="P14" s="44" t="str">
        <f>IF(O14="?","Qual o valor de a1",IF(O14=2," Parabéns","Tente de novo"))</f>
        <v>Qual o valor de a1</v>
      </c>
      <c r="Q14" s="44"/>
      <c r="R14" s="44"/>
      <c r="S14" s="44"/>
      <c r="T14" s="44"/>
      <c r="U14" s="3"/>
      <c r="V14" s="4"/>
      <c r="W14" s="154"/>
    </row>
    <row r="15" spans="1:23" ht="16.5" x14ac:dyDescent="0.3">
      <c r="A15" s="19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154"/>
      <c r="M15" s="43"/>
      <c r="N15" s="44" t="s">
        <v>33</v>
      </c>
      <c r="O15" s="44" t="s">
        <v>5</v>
      </c>
      <c r="P15" s="44" t="str">
        <f>IF(O15="?","Qual o valor de n",IF(O15=6," Parabéns","Tente de novo"))</f>
        <v>Qual o valor de n</v>
      </c>
      <c r="Q15" s="44"/>
      <c r="R15" s="44"/>
      <c r="S15" s="44"/>
      <c r="T15" s="44"/>
      <c r="U15" s="3"/>
      <c r="V15" s="4"/>
      <c r="W15" s="154"/>
    </row>
    <row r="16" spans="1:23" ht="18" x14ac:dyDescent="0.35">
      <c r="A16" s="41" t="s">
        <v>4</v>
      </c>
      <c r="B16" s="15">
        <v>3</v>
      </c>
      <c r="C16" s="15">
        <v>6</v>
      </c>
      <c r="D16" s="15">
        <v>9</v>
      </c>
      <c r="E16" s="5" t="s">
        <v>6</v>
      </c>
      <c r="F16" s="15" t="str">
        <f>IF(E16="x","Qual o valor de x?",IF(E16=12," Parabéns","Tente de novo"))</f>
        <v>Qual o valor de x?</v>
      </c>
      <c r="G16" s="15"/>
      <c r="H16" s="14" t="s">
        <v>10</v>
      </c>
      <c r="I16" s="6">
        <v>3</v>
      </c>
      <c r="J16" s="15" t="str">
        <f>IF(I16="y","Qual o valor de y?",IF(I16=3," Parabéns","Tente de novo"))</f>
        <v xml:space="preserve"> Parabéns</v>
      </c>
      <c r="K16" s="10"/>
      <c r="L16" s="154"/>
      <c r="M16" s="43"/>
      <c r="N16" s="44" t="s">
        <v>10</v>
      </c>
      <c r="O16" s="44" t="s">
        <v>5</v>
      </c>
      <c r="P16" s="44" t="str">
        <f>IF(O16="?","Qual o valor de r",IF(O16=2," Parabéns","Tente de novo"))</f>
        <v>Qual o valor de r</v>
      </c>
      <c r="Q16" s="44"/>
      <c r="R16" s="44"/>
      <c r="S16" s="44"/>
      <c r="T16" s="44"/>
      <c r="U16" s="3"/>
      <c r="V16" s="4"/>
      <c r="W16" s="154"/>
    </row>
    <row r="17" spans="1:24" ht="18" x14ac:dyDescent="0.35">
      <c r="A17" s="41" t="s">
        <v>7</v>
      </c>
      <c r="B17" s="15">
        <v>5</v>
      </c>
      <c r="C17" s="15">
        <v>1</v>
      </c>
      <c r="D17" s="15">
        <v>-3</v>
      </c>
      <c r="E17" s="5" t="s">
        <v>6</v>
      </c>
      <c r="F17" s="15" t="str">
        <f>IF(E17="x","Qual o valor de x?",IF(E17=-7," Parabéns","Tente de novo"))</f>
        <v>Qual o valor de x?</v>
      </c>
      <c r="G17" s="15"/>
      <c r="H17" s="14" t="s">
        <v>10</v>
      </c>
      <c r="I17" s="6">
        <v>-4</v>
      </c>
      <c r="J17" s="15" t="str">
        <f>IF(I17="y","Qual o valor de y?",IF(I17=-4," Parabéns","Tente de novo"))</f>
        <v xml:space="preserve"> Parabéns</v>
      </c>
      <c r="K17" s="10"/>
      <c r="L17" s="154"/>
      <c r="M17" s="45" t="s">
        <v>7</v>
      </c>
      <c r="N17" s="46">
        <v>-1</v>
      </c>
      <c r="O17" s="46">
        <v>1</v>
      </c>
      <c r="P17" s="46">
        <v>3</v>
      </c>
      <c r="Q17" s="46"/>
      <c r="R17" s="46"/>
      <c r="S17" s="46"/>
      <c r="T17" s="46"/>
      <c r="U17" s="3"/>
      <c r="V17" s="4"/>
      <c r="W17" s="154"/>
    </row>
    <row r="18" spans="1:24" ht="18" x14ac:dyDescent="0.35">
      <c r="A18" s="41" t="s">
        <v>8</v>
      </c>
      <c r="B18" s="16">
        <v>-2.5</v>
      </c>
      <c r="C18" s="16">
        <v>-2.2000000000000002</v>
      </c>
      <c r="D18" s="16">
        <v>-1.9</v>
      </c>
      <c r="E18" s="7" t="s">
        <v>6</v>
      </c>
      <c r="F18" s="15" t="str">
        <f>IF(E18="x","Qual o valor de x?",IF(E18=- 1.6," Parabéns","Tente de novo"))</f>
        <v>Qual o valor de x?</v>
      </c>
      <c r="G18" s="15"/>
      <c r="H18" s="14" t="s">
        <v>10</v>
      </c>
      <c r="I18" s="6" t="s">
        <v>11</v>
      </c>
      <c r="J18" s="15" t="str">
        <f>IF(I18="y","Qual o valor de y?",IF(I18=0.3," Parabéns","Tente de novo"))</f>
        <v>Qual o valor de y?</v>
      </c>
      <c r="K18" s="10"/>
      <c r="L18" s="154"/>
      <c r="M18" s="45"/>
      <c r="N18" s="46" t="s">
        <v>31</v>
      </c>
      <c r="O18" s="46" t="s">
        <v>5</v>
      </c>
      <c r="P18" s="46" t="str">
        <f>IF(O18="?","Qual o valor de an",IF(O18=-3," Parabéns","Tente de novo"))</f>
        <v>Qual o valor de an</v>
      </c>
      <c r="Q18" s="46"/>
      <c r="R18" s="46"/>
      <c r="S18" s="46"/>
      <c r="T18" s="46"/>
      <c r="U18" s="3"/>
      <c r="V18" s="4"/>
      <c r="W18" s="154"/>
    </row>
    <row r="19" spans="1:24" ht="18" x14ac:dyDescent="0.35">
      <c r="A19" s="42"/>
      <c r="B19" s="17"/>
      <c r="C19" s="17"/>
      <c r="D19" s="17"/>
      <c r="E19" s="17"/>
      <c r="F19" s="17"/>
      <c r="G19" s="17"/>
      <c r="H19" s="17"/>
      <c r="I19" s="17"/>
      <c r="J19" s="17"/>
      <c r="K19" s="11"/>
      <c r="L19" s="154"/>
      <c r="M19" s="45"/>
      <c r="N19" s="46" t="s">
        <v>32</v>
      </c>
      <c r="O19" s="46" t="s">
        <v>5</v>
      </c>
      <c r="P19" s="46" t="str">
        <f>IF(O19="?","Qual o valor de a1",IF(O19=-1," Parabéns","Tente de novo"))</f>
        <v>Qual o valor de a1</v>
      </c>
      <c r="Q19" s="46"/>
      <c r="R19" s="46"/>
      <c r="S19" s="46"/>
      <c r="T19" s="46"/>
      <c r="U19" s="3"/>
      <c r="V19" s="4"/>
      <c r="W19" s="154"/>
    </row>
    <row r="20" spans="1:24" ht="16.5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154"/>
      <c r="M20" s="45"/>
      <c r="N20" s="46" t="s">
        <v>33</v>
      </c>
      <c r="O20" s="46" t="s">
        <v>5</v>
      </c>
      <c r="P20" s="46" t="str">
        <f>IF(O20="?","Qual o valor de n",IF(O20=3," Parabéns","Tente de novo"))</f>
        <v>Qual o valor de n</v>
      </c>
      <c r="Q20" s="46"/>
      <c r="R20" s="46"/>
      <c r="S20" s="46"/>
      <c r="T20" s="46"/>
      <c r="U20" s="3"/>
      <c r="V20" s="4"/>
      <c r="W20" s="154"/>
    </row>
    <row r="21" spans="1:24" ht="16.5" x14ac:dyDescent="0.3">
      <c r="A21" s="237" t="s">
        <v>51</v>
      </c>
      <c r="B21" s="238"/>
      <c r="C21" s="83"/>
      <c r="D21" s="83"/>
      <c r="E21" s="83"/>
      <c r="F21" s="83"/>
      <c r="G21" s="83"/>
      <c r="H21" s="83"/>
      <c r="I21" s="83"/>
      <c r="J21" s="83"/>
      <c r="K21" s="85"/>
      <c r="L21" s="154"/>
      <c r="M21" s="45"/>
      <c r="N21" s="46" t="s">
        <v>10</v>
      </c>
      <c r="O21" s="46" t="s">
        <v>5</v>
      </c>
      <c r="P21" s="46" t="str">
        <f>IF(O21="?","Qual o valor de r",IF(O21=2," Parabéns","Tente de novo"))</f>
        <v>Qual o valor de r</v>
      </c>
      <c r="Q21" s="46"/>
      <c r="R21" s="46"/>
      <c r="S21" s="46"/>
      <c r="T21" s="46"/>
      <c r="U21" s="3"/>
      <c r="V21" s="4"/>
      <c r="W21" s="154"/>
    </row>
    <row r="22" spans="1:24" ht="16.5" x14ac:dyDescent="0.3">
      <c r="A22" s="86"/>
      <c r="B22" s="243" t="s">
        <v>53</v>
      </c>
      <c r="C22" s="243"/>
      <c r="D22" s="243"/>
      <c r="E22" s="243"/>
      <c r="F22" s="243"/>
      <c r="G22" s="243"/>
      <c r="H22" s="243"/>
      <c r="I22" s="243"/>
      <c r="J22" s="243"/>
      <c r="K22" s="244"/>
      <c r="L22" s="154"/>
      <c r="M22" s="47" t="s">
        <v>8</v>
      </c>
      <c r="N22" s="48">
        <v>5</v>
      </c>
      <c r="O22" s="48">
        <v>2</v>
      </c>
      <c r="P22" s="48">
        <v>-1</v>
      </c>
      <c r="Q22" s="48">
        <v>-4</v>
      </c>
      <c r="R22" s="48">
        <v>-7</v>
      </c>
      <c r="S22" s="48">
        <v>-10</v>
      </c>
      <c r="T22" s="48">
        <v>-13</v>
      </c>
      <c r="U22" s="3"/>
      <c r="V22" s="4"/>
      <c r="W22" s="154"/>
    </row>
    <row r="23" spans="1:24" ht="18" x14ac:dyDescent="0.35">
      <c r="A23" s="86"/>
      <c r="B23" s="243" t="s">
        <v>54</v>
      </c>
      <c r="C23" s="243"/>
      <c r="D23" s="243"/>
      <c r="E23" s="243"/>
      <c r="F23" s="243"/>
      <c r="G23" s="243"/>
      <c r="H23" s="243"/>
      <c r="I23" s="243"/>
      <c r="J23" s="243"/>
      <c r="K23" s="244"/>
      <c r="L23" s="154"/>
      <c r="M23" s="22"/>
      <c r="N23" s="23" t="s">
        <v>31</v>
      </c>
      <c r="O23" s="23" t="s">
        <v>5</v>
      </c>
      <c r="P23" s="23" t="str">
        <f>IF(O23="?","Qual o valor de an",IF(O23=-13," Parabéns","Tente de novo"))</f>
        <v>Qual o valor de an</v>
      </c>
      <c r="Q23" s="23"/>
      <c r="R23" s="23"/>
      <c r="S23" s="23"/>
      <c r="T23" s="23"/>
      <c r="U23" s="3"/>
      <c r="V23" s="4"/>
      <c r="W23" s="154"/>
    </row>
    <row r="24" spans="1:24" ht="18" x14ac:dyDescent="0.35">
      <c r="A24" s="86"/>
      <c r="B24" s="243" t="s">
        <v>55</v>
      </c>
      <c r="C24" s="243"/>
      <c r="D24" s="243"/>
      <c r="E24" s="243"/>
      <c r="F24" s="243"/>
      <c r="G24" s="243"/>
      <c r="H24" s="243"/>
      <c r="I24" s="243"/>
      <c r="J24" s="243"/>
      <c r="K24" s="244"/>
      <c r="L24" s="154"/>
      <c r="M24" s="22"/>
      <c r="N24" s="23" t="s">
        <v>32</v>
      </c>
      <c r="O24" s="23" t="s">
        <v>5</v>
      </c>
      <c r="P24" s="23" t="str">
        <f>IF(O24="?","Qual o valor de a1",IF(O24=5," Parabéns","Tente de novo"))</f>
        <v>Qual o valor de a1</v>
      </c>
      <c r="Q24" s="23"/>
      <c r="R24" s="23"/>
      <c r="S24" s="23"/>
      <c r="T24" s="23"/>
      <c r="U24" s="31"/>
      <c r="V24" s="32"/>
      <c r="W24" s="154"/>
    </row>
    <row r="25" spans="1:24" ht="16.5" x14ac:dyDescent="0.3">
      <c r="A25" s="87"/>
      <c r="B25" s="84"/>
      <c r="C25" s="84"/>
      <c r="D25" s="84"/>
      <c r="E25" s="84"/>
      <c r="F25" s="84"/>
      <c r="G25" s="84"/>
      <c r="H25" s="84"/>
      <c r="I25" s="84"/>
      <c r="J25" s="84"/>
      <c r="K25" s="88"/>
      <c r="L25" s="154"/>
      <c r="M25" s="22"/>
      <c r="N25" s="23" t="s">
        <v>33</v>
      </c>
      <c r="O25" s="23" t="s">
        <v>5</v>
      </c>
      <c r="P25" s="23" t="str">
        <f>IF(O25="?","Qual o valor de n",IF(O25=7," Parabéns","Tente de novo"))</f>
        <v>Qual o valor de n</v>
      </c>
      <c r="Q25" s="23"/>
      <c r="R25" s="23"/>
      <c r="S25" s="23"/>
      <c r="T25" s="23"/>
      <c r="U25" s="3"/>
      <c r="V25" s="4"/>
      <c r="W25" s="154"/>
    </row>
    <row r="26" spans="1:24" ht="16.5" x14ac:dyDescent="0.3">
      <c r="A26" s="89"/>
      <c r="B26" s="245" t="s">
        <v>41</v>
      </c>
      <c r="C26" s="245"/>
      <c r="D26" s="245"/>
      <c r="E26" s="80">
        <v>0</v>
      </c>
      <c r="F26" s="80">
        <v>1</v>
      </c>
      <c r="G26" s="80">
        <v>2</v>
      </c>
      <c r="H26" s="80">
        <v>3</v>
      </c>
      <c r="I26" s="80">
        <v>4</v>
      </c>
      <c r="J26" s="84"/>
      <c r="K26" s="88"/>
      <c r="L26" s="154"/>
      <c r="M26" s="49"/>
      <c r="N26" s="50" t="s">
        <v>10</v>
      </c>
      <c r="O26" s="50" t="s">
        <v>5</v>
      </c>
      <c r="P26" s="50" t="str">
        <f>IF(O26="?","Qual o valor de r",IF(O26=-3," Parabéns","Tente de novo"))</f>
        <v>Qual o valor de r</v>
      </c>
      <c r="Q26" s="50"/>
      <c r="R26" s="50"/>
      <c r="S26" s="50"/>
      <c r="T26" s="50"/>
      <c r="U26" s="21"/>
      <c r="V26" s="9"/>
      <c r="W26" s="154"/>
    </row>
    <row r="27" spans="1:24" ht="16.5" x14ac:dyDescent="0.3">
      <c r="A27" s="89"/>
      <c r="B27" s="245" t="s">
        <v>40</v>
      </c>
      <c r="C27" s="245"/>
      <c r="D27" s="245"/>
      <c r="E27" s="80">
        <v>0</v>
      </c>
      <c r="F27" s="80">
        <v>9.8000000000000007</v>
      </c>
      <c r="G27" s="80">
        <v>19.600000000000001</v>
      </c>
      <c r="H27" s="80">
        <v>29.4</v>
      </c>
      <c r="I27" s="80">
        <v>39.200000000000003</v>
      </c>
      <c r="J27" s="84"/>
      <c r="K27" s="88"/>
      <c r="L27" s="154"/>
      <c r="M27" s="1"/>
      <c r="N27" s="1"/>
      <c r="O27" s="1"/>
      <c r="P27" s="1"/>
      <c r="Q27" s="1"/>
      <c r="R27" s="1"/>
      <c r="S27" s="1"/>
      <c r="T27" s="1"/>
      <c r="U27" s="3"/>
      <c r="V27" s="3"/>
      <c r="W27" s="154"/>
    </row>
    <row r="28" spans="1:24" ht="16.5" x14ac:dyDescent="0.3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60"/>
      <c r="M28" s="68"/>
      <c r="N28" s="68"/>
      <c r="O28" s="68"/>
      <c r="P28" s="68"/>
      <c r="Q28" s="68"/>
      <c r="R28" s="68"/>
      <c r="S28" s="68"/>
      <c r="T28" s="68"/>
      <c r="U28" s="90"/>
      <c r="V28" s="95"/>
      <c r="W28" s="155"/>
      <c r="X28" s="156"/>
    </row>
    <row r="29" spans="1:24" s="153" customFormat="1" ht="16.5" x14ac:dyDescent="0.3">
      <c r="A29" s="246" t="s">
        <v>52</v>
      </c>
      <c r="B29" s="239"/>
      <c r="C29" s="239"/>
      <c r="D29" s="239"/>
      <c r="E29" s="239"/>
      <c r="F29" s="239"/>
      <c r="G29" s="166"/>
      <c r="H29" s="166"/>
      <c r="I29" s="166"/>
      <c r="J29" s="166"/>
      <c r="K29" s="166"/>
      <c r="L29" s="154"/>
      <c r="M29" s="239" t="s">
        <v>84</v>
      </c>
      <c r="N29" s="239"/>
      <c r="O29" s="239"/>
      <c r="P29" s="239"/>
      <c r="Q29" s="239"/>
      <c r="R29" s="239"/>
      <c r="S29" s="239"/>
      <c r="T29" s="239"/>
      <c r="U29" s="239"/>
      <c r="V29" s="240"/>
      <c r="W29" s="157"/>
      <c r="X29" s="158"/>
    </row>
    <row r="30" spans="1:24" s="153" customFormat="1" ht="16.5" x14ac:dyDescent="0.3">
      <c r="A30" s="167"/>
      <c r="B30" s="165" t="s">
        <v>68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54"/>
      <c r="M30" s="158" t="s">
        <v>83</v>
      </c>
      <c r="N30" s="158"/>
      <c r="O30" s="158"/>
      <c r="P30" s="158"/>
      <c r="Q30" s="158"/>
      <c r="R30" s="158"/>
      <c r="S30" s="158"/>
      <c r="T30" s="158"/>
      <c r="U30" s="158"/>
      <c r="V30" s="168"/>
      <c r="W30" s="155"/>
      <c r="X30" s="156"/>
    </row>
    <row r="31" spans="1:24" s="153" customFormat="1" ht="16.5" x14ac:dyDescent="0.3">
      <c r="A31" s="167"/>
      <c r="B31" s="233" t="s">
        <v>69</v>
      </c>
      <c r="C31" s="233"/>
      <c r="D31" s="233"/>
      <c r="E31" s="233"/>
      <c r="F31" s="233"/>
      <c r="G31" s="233"/>
      <c r="H31" s="233"/>
      <c r="I31" s="233"/>
      <c r="J31" s="233"/>
      <c r="K31" s="233"/>
      <c r="L31" s="154"/>
      <c r="M31" s="165"/>
      <c r="N31" s="165"/>
      <c r="O31" s="165"/>
      <c r="P31" s="165"/>
      <c r="Q31" s="165"/>
      <c r="R31" s="165"/>
      <c r="S31" s="165"/>
      <c r="T31" s="165"/>
      <c r="U31" s="165"/>
      <c r="V31" s="169"/>
      <c r="W31" s="155"/>
      <c r="X31" s="156"/>
    </row>
    <row r="32" spans="1:24" s="153" customFormat="1" ht="16.5" x14ac:dyDescent="0.3">
      <c r="A32" s="155"/>
      <c r="B32" s="165"/>
      <c r="C32" s="170" t="s">
        <v>22</v>
      </c>
      <c r="D32" s="171">
        <v>9.8000000000000007</v>
      </c>
      <c r="E32" s="171">
        <v>19.600000000000001</v>
      </c>
      <c r="F32" s="171">
        <v>29.4</v>
      </c>
      <c r="G32" s="171">
        <v>39.200000000000003</v>
      </c>
      <c r="H32" s="172" t="s">
        <v>23</v>
      </c>
      <c r="I32" s="165" t="s">
        <v>70</v>
      </c>
      <c r="J32" s="165"/>
      <c r="K32" s="165"/>
      <c r="L32" s="154"/>
      <c r="M32" s="239" t="s">
        <v>85</v>
      </c>
      <c r="N32" s="239"/>
      <c r="O32" s="239"/>
      <c r="P32" s="239"/>
      <c r="Q32" s="239"/>
      <c r="R32" s="239"/>
      <c r="S32" s="239"/>
      <c r="T32" s="239"/>
      <c r="U32" s="239"/>
      <c r="V32" s="240"/>
      <c r="W32" s="157"/>
      <c r="X32" s="158"/>
    </row>
    <row r="33" spans="1:24" s="153" customFormat="1" ht="16.5" x14ac:dyDescent="0.3">
      <c r="A33" s="155"/>
      <c r="B33" s="165"/>
      <c r="C33" s="170"/>
      <c r="D33" s="171"/>
      <c r="E33" s="171"/>
      <c r="F33" s="171"/>
      <c r="G33" s="171"/>
      <c r="H33" s="171"/>
      <c r="I33" s="165"/>
      <c r="J33" s="165"/>
      <c r="K33" s="165"/>
      <c r="L33" s="154"/>
      <c r="M33" s="233" t="s">
        <v>86</v>
      </c>
      <c r="N33" s="233"/>
      <c r="O33" s="233"/>
      <c r="P33" s="233"/>
      <c r="Q33" s="233"/>
      <c r="R33" s="233"/>
      <c r="S33" s="233"/>
      <c r="T33" s="233"/>
      <c r="U33" s="233"/>
      <c r="V33" s="234"/>
      <c r="W33" s="157"/>
      <c r="X33" s="158"/>
    </row>
    <row r="34" spans="1:24" ht="16.5" x14ac:dyDescent="0.3">
      <c r="A34" s="155"/>
      <c r="B34" s="81" t="s">
        <v>56</v>
      </c>
      <c r="C34" s="81"/>
      <c r="D34" s="81"/>
      <c r="E34" s="81"/>
      <c r="F34" s="81"/>
      <c r="G34" s="81"/>
      <c r="H34" s="81"/>
      <c r="I34" s="165"/>
      <c r="J34" s="165"/>
      <c r="K34" s="165"/>
      <c r="L34" s="154"/>
      <c r="M34" s="233" t="s">
        <v>87</v>
      </c>
      <c r="N34" s="233"/>
      <c r="O34" s="233"/>
      <c r="P34" s="233"/>
      <c r="Q34" s="233"/>
      <c r="R34" s="233"/>
      <c r="S34" s="233"/>
      <c r="T34" s="233"/>
      <c r="U34" s="233"/>
      <c r="V34" s="234"/>
      <c r="W34" s="157"/>
      <c r="X34" s="158"/>
    </row>
    <row r="35" spans="1:24" ht="16.5" x14ac:dyDescent="0.3">
      <c r="A35" s="155"/>
      <c r="B35" s="81"/>
      <c r="C35" s="81"/>
      <c r="D35" s="93">
        <f>E32</f>
        <v>19.600000000000001</v>
      </c>
      <c r="E35" s="94" t="s">
        <v>57</v>
      </c>
      <c r="F35" s="93">
        <f>D32</f>
        <v>9.8000000000000007</v>
      </c>
      <c r="G35" s="94" t="s">
        <v>58</v>
      </c>
      <c r="H35" s="93">
        <f>D35-F35</f>
        <v>9.8000000000000007</v>
      </c>
      <c r="I35" s="165"/>
      <c r="J35" s="165"/>
      <c r="K35" s="165"/>
      <c r="L35" s="154"/>
      <c r="M35" s="233" t="s">
        <v>88</v>
      </c>
      <c r="N35" s="233"/>
      <c r="O35" s="233"/>
      <c r="P35" s="233"/>
      <c r="Q35" s="233"/>
      <c r="R35" s="233"/>
      <c r="S35" s="233"/>
      <c r="T35" s="233"/>
      <c r="U35" s="233"/>
      <c r="V35" s="234"/>
      <c r="W35" s="155"/>
      <c r="X35" s="156"/>
    </row>
    <row r="36" spans="1:24" ht="16.5" x14ac:dyDescent="0.3">
      <c r="A36" s="155"/>
      <c r="B36" s="81"/>
      <c r="C36" s="81"/>
      <c r="D36" s="93"/>
      <c r="E36" s="94"/>
      <c r="F36" s="93"/>
      <c r="G36" s="94"/>
      <c r="H36" s="93"/>
      <c r="I36" s="165"/>
      <c r="J36" s="165"/>
      <c r="K36" s="165"/>
      <c r="L36" s="154"/>
      <c r="M36" s="172"/>
      <c r="N36" s="172"/>
      <c r="O36" s="172"/>
      <c r="P36" s="172"/>
      <c r="Q36" s="172"/>
      <c r="R36" s="172"/>
      <c r="S36" s="172"/>
      <c r="T36" s="172"/>
      <c r="U36" s="172"/>
      <c r="V36" s="174"/>
      <c r="W36" s="155"/>
      <c r="X36" s="156"/>
    </row>
    <row r="37" spans="1:24" ht="18" x14ac:dyDescent="0.35">
      <c r="A37" s="155"/>
      <c r="B37" s="81"/>
      <c r="C37" s="81"/>
      <c r="D37" s="93">
        <f>F32</f>
        <v>29.4</v>
      </c>
      <c r="E37" s="94" t="s">
        <v>57</v>
      </c>
      <c r="F37" s="93">
        <f>E32</f>
        <v>19.600000000000001</v>
      </c>
      <c r="G37" s="94" t="s">
        <v>58</v>
      </c>
      <c r="H37" s="93">
        <f>D37-F37</f>
        <v>9.7999999999999972</v>
      </c>
      <c r="I37" s="165"/>
      <c r="J37" s="165"/>
      <c r="K37" s="165"/>
      <c r="L37" s="154"/>
      <c r="M37" s="81"/>
      <c r="N37" s="235" t="s">
        <v>67</v>
      </c>
      <c r="O37" s="235"/>
      <c r="P37" s="235"/>
      <c r="Q37" s="235"/>
      <c r="R37" s="235"/>
      <c r="S37" s="235"/>
      <c r="T37" s="235"/>
      <c r="U37" s="235"/>
      <c r="V37" s="96"/>
      <c r="W37" s="155"/>
      <c r="X37" s="156"/>
    </row>
    <row r="38" spans="1:24" ht="16.5" x14ac:dyDescent="0.3">
      <c r="A38" s="155"/>
      <c r="B38" s="81"/>
      <c r="C38" s="81"/>
      <c r="D38" s="93">
        <f>G32</f>
        <v>39.200000000000003</v>
      </c>
      <c r="E38" s="94" t="s">
        <v>57</v>
      </c>
      <c r="F38" s="93">
        <f>F32</f>
        <v>29.4</v>
      </c>
      <c r="G38" s="94" t="s">
        <v>58</v>
      </c>
      <c r="H38" s="93">
        <f>D38-F38</f>
        <v>9.8000000000000043</v>
      </c>
      <c r="I38" s="165"/>
      <c r="J38" s="165"/>
      <c r="K38" s="165"/>
      <c r="L38" s="154"/>
      <c r="M38" s="81"/>
      <c r="N38" s="81"/>
      <c r="O38" s="81"/>
      <c r="P38" s="81"/>
      <c r="Q38" s="81"/>
      <c r="R38" s="81"/>
      <c r="S38" s="81"/>
      <c r="T38" s="81"/>
      <c r="U38" s="81"/>
      <c r="V38" s="96"/>
      <c r="W38" s="155"/>
      <c r="X38" s="156"/>
    </row>
    <row r="39" spans="1:24" ht="16.5" x14ac:dyDescent="0.3">
      <c r="A39" s="155"/>
      <c r="B39" s="81"/>
      <c r="C39" s="81"/>
      <c r="D39" s="93" t="s">
        <v>70</v>
      </c>
      <c r="E39" s="93" t="s">
        <v>70</v>
      </c>
      <c r="F39" s="93" t="s">
        <v>70</v>
      </c>
      <c r="G39" s="93" t="s">
        <v>70</v>
      </c>
      <c r="H39" s="93" t="s">
        <v>70</v>
      </c>
      <c r="I39" s="165"/>
      <c r="J39" s="165"/>
      <c r="K39" s="165"/>
      <c r="L39" s="154"/>
      <c r="M39" s="81"/>
      <c r="N39" s="235" t="s">
        <v>66</v>
      </c>
      <c r="O39" s="235"/>
      <c r="P39" s="81"/>
      <c r="Q39" s="81"/>
      <c r="R39" s="81"/>
      <c r="S39" s="81"/>
      <c r="T39" s="81"/>
      <c r="U39" s="81"/>
      <c r="V39" s="96"/>
      <c r="W39" s="155"/>
      <c r="X39" s="156"/>
    </row>
    <row r="40" spans="1:24" ht="16.5" x14ac:dyDescent="0.3">
      <c r="A40" s="173"/>
      <c r="B40" s="233" t="s">
        <v>59</v>
      </c>
      <c r="C40" s="233"/>
      <c r="D40" s="233"/>
      <c r="E40" s="233"/>
      <c r="F40" s="233"/>
      <c r="G40" s="233"/>
      <c r="H40" s="233"/>
      <c r="I40" s="233"/>
      <c r="J40" s="233"/>
      <c r="K40" s="233"/>
      <c r="M40" s="92"/>
      <c r="N40" s="92"/>
      <c r="O40" s="92"/>
      <c r="P40" s="232" t="s">
        <v>76</v>
      </c>
      <c r="Q40" s="232"/>
      <c r="R40" s="232"/>
      <c r="S40" s="232"/>
      <c r="T40" s="232"/>
      <c r="U40" s="92"/>
      <c r="V40" s="91"/>
      <c r="W40" s="159"/>
      <c r="X40" s="156"/>
    </row>
    <row r="41" spans="1:24" ht="16.5" x14ac:dyDescent="0.3">
      <c r="A41" s="159"/>
      <c r="B41" s="233" t="s">
        <v>60</v>
      </c>
      <c r="C41" s="233"/>
      <c r="D41" s="233"/>
      <c r="E41" s="233"/>
      <c r="F41" s="233"/>
      <c r="G41" s="233"/>
      <c r="H41" s="233"/>
      <c r="I41" s="233"/>
      <c r="J41" s="233"/>
      <c r="K41" s="233"/>
      <c r="M41" s="92"/>
      <c r="N41" s="92"/>
      <c r="O41" s="92"/>
      <c r="P41" s="232" t="s">
        <v>77</v>
      </c>
      <c r="Q41" s="232"/>
      <c r="R41" s="232"/>
      <c r="S41" s="232"/>
      <c r="T41" s="232"/>
      <c r="U41" s="92"/>
      <c r="V41" s="91"/>
      <c r="W41" s="159"/>
      <c r="X41" s="156"/>
    </row>
    <row r="42" spans="1:24" ht="16.5" x14ac:dyDescent="0.3">
      <c r="A42" s="159"/>
      <c r="B42" s="233" t="s">
        <v>61</v>
      </c>
      <c r="C42" s="233"/>
      <c r="D42" s="233"/>
      <c r="E42" s="233"/>
      <c r="F42" s="233"/>
      <c r="G42" s="233"/>
      <c r="H42" s="233"/>
      <c r="I42" s="233"/>
      <c r="J42" s="233"/>
      <c r="K42" s="233"/>
      <c r="M42" s="92"/>
      <c r="N42" s="92"/>
      <c r="O42" s="92"/>
      <c r="P42" s="232" t="s">
        <v>78</v>
      </c>
      <c r="Q42" s="232"/>
      <c r="R42" s="232"/>
      <c r="S42" s="232"/>
      <c r="T42" s="232"/>
      <c r="U42" s="92"/>
      <c r="V42" s="91"/>
      <c r="W42" s="159"/>
      <c r="X42" s="156"/>
    </row>
    <row r="43" spans="1:24" ht="16.5" x14ac:dyDescent="0.3">
      <c r="A43" s="159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M43" s="92"/>
      <c r="N43" s="92"/>
      <c r="O43" s="92"/>
      <c r="P43" s="232" t="s">
        <v>79</v>
      </c>
      <c r="Q43" s="232"/>
      <c r="R43" s="232"/>
      <c r="S43" s="232"/>
      <c r="T43" s="232"/>
      <c r="U43" s="92"/>
      <c r="V43" s="91"/>
      <c r="W43" s="159"/>
      <c r="X43" s="156"/>
    </row>
    <row r="44" spans="1:24" ht="16.5" x14ac:dyDescent="0.3">
      <c r="A44" s="159"/>
      <c r="B44" s="235" t="s">
        <v>62</v>
      </c>
      <c r="C44" s="235"/>
      <c r="D44" s="235"/>
      <c r="E44" s="235"/>
      <c r="F44" s="92"/>
      <c r="G44" s="156"/>
      <c r="H44" s="156"/>
      <c r="I44" s="156"/>
      <c r="J44" s="156"/>
      <c r="K44" s="156"/>
      <c r="M44" s="92"/>
      <c r="N44" s="92"/>
      <c r="O44" s="92"/>
      <c r="P44" s="232" t="s">
        <v>80</v>
      </c>
      <c r="Q44" s="232"/>
      <c r="R44" s="232"/>
      <c r="S44" s="232"/>
      <c r="T44" s="232"/>
      <c r="U44" s="92"/>
      <c r="V44" s="91"/>
      <c r="W44" s="159"/>
      <c r="X44" s="156"/>
    </row>
    <row r="45" spans="1:24" ht="18" x14ac:dyDescent="0.35">
      <c r="A45" s="159"/>
      <c r="B45" s="92"/>
      <c r="C45" s="81" t="s">
        <v>31</v>
      </c>
      <c r="D45" s="81">
        <v>39.200000000000003</v>
      </c>
      <c r="E45" s="92"/>
      <c r="F45" s="92"/>
      <c r="G45" s="156"/>
      <c r="H45" s="156"/>
      <c r="I45" s="156"/>
      <c r="J45" s="156"/>
      <c r="K45" s="156"/>
      <c r="M45" s="92"/>
      <c r="N45" s="92"/>
      <c r="O45" s="92"/>
      <c r="P45" s="232" t="s">
        <v>81</v>
      </c>
      <c r="Q45" s="232"/>
      <c r="R45" s="232"/>
      <c r="S45" s="232"/>
      <c r="T45" s="232"/>
      <c r="U45" s="92"/>
      <c r="V45" s="91"/>
      <c r="W45" s="159"/>
      <c r="X45" s="156"/>
    </row>
    <row r="46" spans="1:24" ht="18" x14ac:dyDescent="0.35">
      <c r="A46" s="159"/>
      <c r="B46" s="92"/>
      <c r="C46" s="81" t="s">
        <v>63</v>
      </c>
      <c r="D46" s="81">
        <v>9.8000000000000007</v>
      </c>
      <c r="E46" s="92"/>
      <c r="F46" s="92"/>
      <c r="G46" s="156"/>
      <c r="H46" s="156"/>
      <c r="I46" s="156"/>
      <c r="J46" s="156"/>
      <c r="K46" s="156"/>
      <c r="M46" s="92"/>
      <c r="N46" s="92"/>
      <c r="O46" s="92"/>
      <c r="P46" s="232" t="s">
        <v>82</v>
      </c>
      <c r="Q46" s="232"/>
      <c r="R46" s="232"/>
      <c r="S46" s="232"/>
      <c r="T46" s="232"/>
      <c r="U46" s="92"/>
      <c r="V46" s="91"/>
      <c r="W46" s="159"/>
      <c r="X46" s="156"/>
    </row>
    <row r="47" spans="1:24" ht="16.5" x14ac:dyDescent="0.3">
      <c r="A47" s="159"/>
      <c r="B47" s="92"/>
      <c r="C47" s="81" t="s">
        <v>33</v>
      </c>
      <c r="D47" s="81">
        <v>4</v>
      </c>
      <c r="E47" s="92"/>
      <c r="F47" s="92"/>
      <c r="G47" s="156"/>
      <c r="H47" s="156"/>
      <c r="I47" s="156"/>
      <c r="J47" s="156"/>
      <c r="K47" s="156"/>
      <c r="M47" s="92"/>
      <c r="N47" s="92"/>
      <c r="O47" s="92"/>
      <c r="P47" s="92"/>
      <c r="Q47" s="92"/>
      <c r="R47" s="92"/>
      <c r="S47" s="92"/>
      <c r="T47" s="92"/>
      <c r="U47" s="92"/>
      <c r="V47" s="91"/>
      <c r="W47" s="159"/>
      <c r="X47" s="156"/>
    </row>
    <row r="48" spans="1:24" ht="16.5" x14ac:dyDescent="0.3">
      <c r="A48" s="159"/>
      <c r="B48" s="92"/>
      <c r="C48" s="82" t="s">
        <v>10</v>
      </c>
      <c r="D48" s="81">
        <v>9.8000000000000007</v>
      </c>
      <c r="E48" s="92"/>
      <c r="F48" s="92"/>
      <c r="G48" s="156"/>
      <c r="H48" s="156"/>
      <c r="I48" s="156"/>
      <c r="J48" s="156"/>
      <c r="K48" s="156"/>
      <c r="M48" s="235" t="s">
        <v>89</v>
      </c>
      <c r="N48" s="235"/>
      <c r="O48" s="235"/>
      <c r="P48" s="235"/>
      <c r="Q48" s="235"/>
      <c r="R48" s="235"/>
      <c r="S48" s="235"/>
      <c r="T48" s="235"/>
      <c r="U48" s="235"/>
      <c r="V48" s="236"/>
      <c r="W48" s="157"/>
      <c r="X48" s="158"/>
    </row>
    <row r="49" spans="1:24" ht="16.5" x14ac:dyDescent="0.3">
      <c r="A49" s="159"/>
      <c r="B49" s="92"/>
      <c r="C49" s="92"/>
      <c r="D49" s="92"/>
      <c r="E49" s="92"/>
      <c r="F49" s="92"/>
      <c r="G49" s="156"/>
      <c r="H49" s="156"/>
      <c r="I49" s="156"/>
      <c r="J49" s="156"/>
      <c r="K49" s="156"/>
      <c r="M49" s="235" t="s">
        <v>90</v>
      </c>
      <c r="N49" s="235"/>
      <c r="O49" s="235"/>
      <c r="P49" s="235"/>
      <c r="Q49" s="235"/>
      <c r="R49" s="235"/>
      <c r="S49" s="235"/>
      <c r="T49" s="235"/>
      <c r="U49" s="235"/>
      <c r="V49" s="236"/>
      <c r="W49" s="159"/>
      <c r="X49" s="156"/>
    </row>
    <row r="50" spans="1:24" s="153" customFormat="1" ht="16.5" x14ac:dyDescent="0.3">
      <c r="A50" s="159"/>
      <c r="B50" s="165" t="s">
        <v>64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62"/>
    </row>
    <row r="51" spans="1:24" s="153" customFormat="1" ht="18" x14ac:dyDescent="0.35">
      <c r="A51" s="159"/>
      <c r="B51" s="156"/>
      <c r="C51" s="233" t="s">
        <v>65</v>
      </c>
      <c r="D51" s="233"/>
      <c r="E51" s="233"/>
      <c r="F51" s="233"/>
      <c r="G51" s="233"/>
      <c r="H51" s="233"/>
      <c r="I51" s="233"/>
      <c r="J51" s="233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62"/>
    </row>
    <row r="52" spans="1:24" s="153" customFormat="1" ht="18" x14ac:dyDescent="0.35">
      <c r="A52" s="159"/>
      <c r="B52" s="156"/>
      <c r="C52" s="233" t="s">
        <v>67</v>
      </c>
      <c r="D52" s="233"/>
      <c r="E52" s="233"/>
      <c r="F52" s="233"/>
      <c r="G52" s="233"/>
      <c r="H52" s="233"/>
      <c r="I52" s="233"/>
      <c r="J52" s="233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62"/>
    </row>
    <row r="53" spans="1:24" s="153" customFormat="1" ht="16.5" x14ac:dyDescent="0.3">
      <c r="A53" s="159"/>
      <c r="B53" s="165" t="s">
        <v>66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62"/>
    </row>
    <row r="54" spans="1:24" s="153" customFormat="1" ht="18" x14ac:dyDescent="0.35">
      <c r="A54" s="159"/>
      <c r="B54" s="156"/>
      <c r="C54" s="156"/>
      <c r="D54" s="165" t="s">
        <v>71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62"/>
    </row>
    <row r="55" spans="1:24" s="153" customFormat="1" ht="18" x14ac:dyDescent="0.35">
      <c r="A55" s="159"/>
      <c r="B55" s="156"/>
      <c r="C55" s="156"/>
      <c r="D55" s="165" t="s">
        <v>72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62"/>
    </row>
    <row r="56" spans="1:24" s="153" customFormat="1" ht="18" x14ac:dyDescent="0.35">
      <c r="A56" s="159"/>
      <c r="B56" s="156"/>
      <c r="C56" s="156"/>
      <c r="D56" s="165" t="s">
        <v>73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62"/>
    </row>
    <row r="57" spans="1:24" s="153" customFormat="1" ht="18" x14ac:dyDescent="0.35">
      <c r="A57" s="159"/>
      <c r="B57" s="156"/>
      <c r="C57" s="156"/>
      <c r="D57" s="165" t="s">
        <v>74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62"/>
    </row>
    <row r="58" spans="1:24" s="153" customFormat="1" x14ac:dyDescent="0.25">
      <c r="A58" s="159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62"/>
    </row>
    <row r="59" spans="1:24" ht="16.5" x14ac:dyDescent="0.3">
      <c r="A59" s="241" t="s">
        <v>75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62"/>
    </row>
    <row r="60" spans="1:24" s="153" customFormat="1" x14ac:dyDescent="0.25">
      <c r="A60" s="163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4"/>
    </row>
    <row r="61" spans="1:24" s="153" customFormat="1" x14ac:dyDescent="0.25"/>
    <row r="62" spans="1:24" s="153" customFormat="1" x14ac:dyDescent="0.25"/>
    <row r="63" spans="1:24" s="153" customFormat="1" x14ac:dyDescent="0.25"/>
    <row r="64" spans="1:24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  <row r="94" s="153" customFormat="1" x14ac:dyDescent="0.25"/>
    <row r="95" s="153" customFormat="1" x14ac:dyDescent="0.25"/>
    <row r="96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  <row r="295" s="153" customFormat="1" x14ac:dyDescent="0.25"/>
    <row r="296" s="153" customFormat="1" x14ac:dyDescent="0.25"/>
    <row r="297" s="153" customFormat="1" x14ac:dyDescent="0.25"/>
    <row r="298" s="153" customFormat="1" x14ac:dyDescent="0.25"/>
    <row r="299" s="153" customFormat="1" x14ac:dyDescent="0.25"/>
    <row r="300" s="153" customFormat="1" x14ac:dyDescent="0.25"/>
    <row r="301" s="153" customFormat="1" x14ac:dyDescent="0.25"/>
    <row r="302" s="153" customFormat="1" x14ac:dyDescent="0.25"/>
    <row r="303" s="153" customFormat="1" x14ac:dyDescent="0.25"/>
    <row r="304" s="153" customFormat="1" x14ac:dyDescent="0.25"/>
    <row r="305" s="153" customFormat="1" x14ac:dyDescent="0.25"/>
    <row r="306" s="153" customFormat="1" x14ac:dyDescent="0.25"/>
    <row r="307" s="153" customFormat="1" x14ac:dyDescent="0.25"/>
    <row r="308" s="153" customFormat="1" x14ac:dyDescent="0.25"/>
    <row r="309" s="153" customFormat="1" x14ac:dyDescent="0.25"/>
    <row r="310" s="153" customFormat="1" x14ac:dyDescent="0.25"/>
    <row r="311" s="153" customFormat="1" x14ac:dyDescent="0.25"/>
    <row r="312" s="153" customFormat="1" x14ac:dyDescent="0.25"/>
    <row r="313" s="153" customFormat="1" x14ac:dyDescent="0.25"/>
    <row r="314" s="153" customFormat="1" x14ac:dyDescent="0.25"/>
  </sheetData>
  <mergeCells count="38">
    <mergeCell ref="A29:F29"/>
    <mergeCell ref="A1:K1"/>
    <mergeCell ref="M1:V1"/>
    <mergeCell ref="O5:S5"/>
    <mergeCell ref="O10:V10"/>
    <mergeCell ref="O9:V9"/>
    <mergeCell ref="O8:V8"/>
    <mergeCell ref="O7:V7"/>
    <mergeCell ref="B40:K40"/>
    <mergeCell ref="B41:K41"/>
    <mergeCell ref="B22:K22"/>
    <mergeCell ref="B23:K23"/>
    <mergeCell ref="B24:K24"/>
    <mergeCell ref="N39:O39"/>
    <mergeCell ref="M34:V34"/>
    <mergeCell ref="M35:V35"/>
    <mergeCell ref="B27:D27"/>
    <mergeCell ref="B26:D26"/>
    <mergeCell ref="B31:K31"/>
    <mergeCell ref="P45:T45"/>
    <mergeCell ref="A59:K59"/>
    <mergeCell ref="N37:U37"/>
    <mergeCell ref="P40:T40"/>
    <mergeCell ref="C51:J51"/>
    <mergeCell ref="C52:J52"/>
    <mergeCell ref="P41:T41"/>
    <mergeCell ref="P42:T42"/>
    <mergeCell ref="M48:V48"/>
    <mergeCell ref="P46:T46"/>
    <mergeCell ref="M33:V33"/>
    <mergeCell ref="B42:K42"/>
    <mergeCell ref="B44:E44"/>
    <mergeCell ref="M49:V49"/>
    <mergeCell ref="A21:B21"/>
    <mergeCell ref="M29:V29"/>
    <mergeCell ref="M32:V32"/>
    <mergeCell ref="P43:T43"/>
    <mergeCell ref="P44:T44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Q413"/>
  <sheetViews>
    <sheetView workbookViewId="0">
      <selection activeCell="N84" sqref="N84"/>
    </sheetView>
  </sheetViews>
  <sheetFormatPr defaultRowHeight="15" x14ac:dyDescent="0.25"/>
  <cols>
    <col min="3" max="4" width="12.85546875" customWidth="1"/>
    <col min="7" max="7" width="19.7109375" customWidth="1"/>
    <col min="9" max="9" width="13.28515625" customWidth="1"/>
    <col min="12" max="69" width="9.140625" style="153"/>
  </cols>
  <sheetData>
    <row r="1" spans="1:11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x14ac:dyDescent="0.2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x14ac:dyDescent="0.2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5"/>
    </row>
    <row r="7" spans="1:11" x14ac:dyDescent="0.2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1" x14ac:dyDescent="0.25">
      <c r="A8" s="18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1.5" x14ac:dyDescent="0.6">
      <c r="A9" s="260" t="s">
        <v>106</v>
      </c>
      <c r="B9" s="261"/>
      <c r="C9" s="261"/>
      <c r="D9" s="261"/>
      <c r="E9" s="261"/>
      <c r="F9" s="261"/>
      <c r="G9" s="261"/>
      <c r="H9" s="261"/>
      <c r="I9" s="261"/>
      <c r="J9" s="261"/>
      <c r="K9" s="262"/>
    </row>
    <row r="10" spans="1:11" ht="15.75" customHeight="1" x14ac:dyDescent="0.6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16.5" x14ac:dyDescent="0.3">
      <c r="A11" s="205" t="s">
        <v>91</v>
      </c>
      <c r="B11" s="206"/>
      <c r="C11" s="206"/>
      <c r="D11" s="206"/>
      <c r="E11" s="206"/>
      <c r="F11" s="206"/>
      <c r="G11" s="206"/>
      <c r="H11" s="206"/>
      <c r="I11" s="207"/>
      <c r="J11" s="207"/>
      <c r="K11" s="208"/>
    </row>
    <row r="12" spans="1:11" ht="16.5" x14ac:dyDescent="0.3">
      <c r="A12" s="205"/>
      <c r="B12" s="263" t="s">
        <v>92</v>
      </c>
      <c r="C12" s="263"/>
      <c r="D12" s="263"/>
      <c r="E12" s="263"/>
      <c r="F12" s="263"/>
      <c r="G12" s="263"/>
      <c r="H12" s="206"/>
      <c r="I12" s="207"/>
      <c r="J12" s="207"/>
      <c r="K12" s="208"/>
    </row>
    <row r="13" spans="1:11" ht="16.5" x14ac:dyDescent="0.3">
      <c r="A13" s="205"/>
      <c r="B13" s="209"/>
      <c r="C13" s="209"/>
      <c r="D13" s="209"/>
      <c r="E13" s="209"/>
      <c r="F13" s="209"/>
      <c r="G13" s="209"/>
      <c r="H13" s="206"/>
      <c r="I13" s="207"/>
      <c r="J13" s="207"/>
      <c r="K13" s="208"/>
    </row>
    <row r="14" spans="1:11" ht="18" x14ac:dyDescent="0.35">
      <c r="A14" s="205"/>
      <c r="B14" s="263" t="s">
        <v>94</v>
      </c>
      <c r="C14" s="264"/>
      <c r="D14" s="106" t="s">
        <v>96</v>
      </c>
      <c r="E14" s="106" t="s">
        <v>97</v>
      </c>
      <c r="F14" s="106" t="s">
        <v>98</v>
      </c>
      <c r="G14" s="106" t="s">
        <v>99</v>
      </c>
      <c r="H14" s="106" t="s">
        <v>100</v>
      </c>
      <c r="I14" s="207"/>
      <c r="J14" s="207"/>
      <c r="K14" s="208"/>
    </row>
    <row r="15" spans="1:11" ht="16.5" x14ac:dyDescent="0.3">
      <c r="A15" s="205"/>
      <c r="B15" s="206"/>
      <c r="C15" s="206"/>
      <c r="D15" s="206"/>
      <c r="E15" s="206"/>
      <c r="F15" s="206"/>
      <c r="G15" s="206"/>
      <c r="H15" s="206"/>
      <c r="I15" s="207"/>
      <c r="J15" s="207"/>
      <c r="K15" s="208"/>
    </row>
    <row r="16" spans="1:11" ht="16.5" x14ac:dyDescent="0.3">
      <c r="A16" s="205"/>
      <c r="B16" s="263" t="s">
        <v>95</v>
      </c>
      <c r="C16" s="264"/>
      <c r="D16" s="97" t="str">
        <f>IF(D14="a1","?",IF(D14=7,"certo","tente de novo"))</f>
        <v>?</v>
      </c>
      <c r="E16" s="97" t="str">
        <f>IF(E14="a2","?",IF(E14=15,"certo","tente de novo"))</f>
        <v>?</v>
      </c>
      <c r="F16" s="97" t="str">
        <f>IF(F14="a3","?",IF(F14=23,"certo","tente de novo"))</f>
        <v>?</v>
      </c>
      <c r="G16" s="97" t="str">
        <f>IF(G14="a4","?",IF(G14=31,"certo","tente de novo"))</f>
        <v>?</v>
      </c>
      <c r="H16" s="97" t="str">
        <f>IF(H14="a5","?",IF(H14=39,"certo","tente de novo"))</f>
        <v>?</v>
      </c>
      <c r="I16" s="207"/>
      <c r="J16" s="207"/>
      <c r="K16" s="208"/>
    </row>
    <row r="17" spans="1:11" x14ac:dyDescent="0.25">
      <c r="A17" s="210"/>
      <c r="B17" s="207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1:11" ht="18" customHeight="1" x14ac:dyDescent="0.3">
      <c r="A18" s="210"/>
      <c r="B18" s="263" t="s">
        <v>101</v>
      </c>
      <c r="C18" s="263"/>
      <c r="D18" s="263"/>
      <c r="E18" s="263"/>
      <c r="F18" s="263"/>
      <c r="G18" s="263"/>
      <c r="H18" s="207"/>
      <c r="I18" s="207"/>
      <c r="J18" s="207"/>
      <c r="K18" s="208"/>
    </row>
    <row r="19" spans="1:11" x14ac:dyDescent="0.25">
      <c r="A19" s="210"/>
      <c r="B19" s="207"/>
      <c r="C19" s="207"/>
      <c r="D19" s="207"/>
      <c r="E19" s="207"/>
      <c r="F19" s="207"/>
      <c r="G19" s="207"/>
      <c r="H19" s="207"/>
      <c r="I19" s="207"/>
      <c r="J19" s="207"/>
      <c r="K19" s="208"/>
    </row>
    <row r="20" spans="1:11" ht="18" x14ac:dyDescent="0.35">
      <c r="A20" s="210"/>
      <c r="B20" s="263" t="s">
        <v>94</v>
      </c>
      <c r="C20" s="264"/>
      <c r="D20" s="106" t="s">
        <v>96</v>
      </c>
      <c r="E20" s="106" t="s">
        <v>97</v>
      </c>
      <c r="F20" s="106" t="s">
        <v>98</v>
      </c>
      <c r="G20" s="106" t="s">
        <v>99</v>
      </c>
      <c r="H20" s="106" t="s">
        <v>100</v>
      </c>
      <c r="I20" s="207"/>
      <c r="J20" s="207"/>
      <c r="K20" s="208"/>
    </row>
    <row r="21" spans="1:11" ht="16.5" x14ac:dyDescent="0.3">
      <c r="A21" s="210"/>
      <c r="B21" s="206"/>
      <c r="C21" s="206"/>
      <c r="D21" s="206"/>
      <c r="E21" s="206"/>
      <c r="F21" s="206"/>
      <c r="G21" s="206"/>
      <c r="H21" s="206"/>
      <c r="I21" s="207"/>
      <c r="J21" s="207"/>
      <c r="K21" s="208"/>
    </row>
    <row r="22" spans="1:11" ht="16.5" x14ac:dyDescent="0.3">
      <c r="A22" s="210"/>
      <c r="B22" s="263" t="s">
        <v>95</v>
      </c>
      <c r="C22" s="264"/>
      <c r="D22" s="97" t="str">
        <f>IF(D20="a1","?",IF(D20=-6,"certo","tente de novo"))</f>
        <v>?</v>
      </c>
      <c r="E22" s="97" t="str">
        <f>IF(E20="a2","?",IF(E20=2,"certo","tente de novo"))</f>
        <v>?</v>
      </c>
      <c r="F22" s="97" t="str">
        <f>IF(F20="a3","?",IF(F20=10,"certo","tente de novo"))</f>
        <v>?</v>
      </c>
      <c r="G22" s="97" t="str">
        <f>IF(G20="a4","?",IF(G20=18,"certo","tente de novo"))</f>
        <v>?</v>
      </c>
      <c r="H22" s="97" t="str">
        <f>IF(H20="a5","?",IF(H20=26,"certo","tente de novo"))</f>
        <v>?</v>
      </c>
      <c r="I22" s="207"/>
      <c r="J22" s="207"/>
      <c r="K22" s="208"/>
    </row>
    <row r="23" spans="1:11" ht="16.5" x14ac:dyDescent="0.3">
      <c r="A23" s="210"/>
      <c r="B23" s="211"/>
      <c r="C23" s="211"/>
      <c r="D23" s="209"/>
      <c r="E23" s="209"/>
      <c r="F23" s="209"/>
      <c r="G23" s="209"/>
      <c r="H23" s="209"/>
      <c r="I23" s="207"/>
      <c r="J23" s="207"/>
      <c r="K23" s="208"/>
    </row>
    <row r="24" spans="1:11" x14ac:dyDescent="0.25">
      <c r="A24" s="18"/>
      <c r="B24" s="1"/>
      <c r="C24" s="1"/>
      <c r="D24" s="1"/>
      <c r="E24" s="1"/>
      <c r="F24" s="1"/>
      <c r="G24" s="1"/>
      <c r="H24" s="1"/>
      <c r="I24" s="1"/>
      <c r="J24" s="1"/>
      <c r="K24" s="2"/>
    </row>
    <row r="25" spans="1:11" ht="16.5" x14ac:dyDescent="0.3">
      <c r="A25" s="265" t="s">
        <v>102</v>
      </c>
      <c r="B25" s="266"/>
      <c r="C25" s="266"/>
      <c r="D25" s="266"/>
      <c r="E25" s="266"/>
      <c r="F25" s="266"/>
      <c r="G25" s="266"/>
      <c r="H25" s="266"/>
      <c r="I25" s="54"/>
      <c r="J25" s="54"/>
      <c r="K25" s="78"/>
    </row>
    <row r="26" spans="1:11" ht="16.5" x14ac:dyDescent="0.3">
      <c r="A26" s="119"/>
      <c r="B26" s="46"/>
      <c r="C26" s="46"/>
      <c r="D26" s="46"/>
      <c r="E26" s="46"/>
      <c r="F26" s="46"/>
      <c r="G26" s="46"/>
      <c r="H26" s="54"/>
      <c r="I26" s="54"/>
      <c r="J26" s="54"/>
      <c r="K26" s="78"/>
    </row>
    <row r="27" spans="1:11" ht="16.5" x14ac:dyDescent="0.3">
      <c r="A27" s="120"/>
      <c r="B27" s="267" t="s">
        <v>94</v>
      </c>
      <c r="C27" s="268"/>
      <c r="D27" s="107" t="s">
        <v>5</v>
      </c>
      <c r="E27" s="46"/>
      <c r="F27" s="46"/>
      <c r="G27" s="46"/>
      <c r="H27" s="54"/>
      <c r="I27" s="54"/>
      <c r="J27" s="54"/>
      <c r="K27" s="78"/>
    </row>
    <row r="28" spans="1:11" x14ac:dyDescent="0.25">
      <c r="A28" s="121"/>
      <c r="B28" s="54"/>
      <c r="C28" s="54"/>
      <c r="D28" s="54"/>
      <c r="E28" s="54"/>
      <c r="F28" s="54"/>
      <c r="G28" s="54"/>
      <c r="H28" s="54"/>
      <c r="I28" s="54"/>
      <c r="J28" s="54"/>
      <c r="K28" s="78"/>
    </row>
    <row r="29" spans="1:11" ht="16.5" x14ac:dyDescent="0.3">
      <c r="A29" s="121"/>
      <c r="B29" s="267" t="s">
        <v>95</v>
      </c>
      <c r="C29" s="268"/>
      <c r="D29" s="98" t="str">
        <f>IF(D27="?","?",IF(D27=120,"correto","tente de novo"))</f>
        <v>?</v>
      </c>
      <c r="E29" s="54"/>
      <c r="F29" s="54"/>
      <c r="G29" s="54"/>
      <c r="H29" s="54"/>
      <c r="I29" s="54"/>
      <c r="J29" s="54"/>
      <c r="K29" s="78"/>
    </row>
    <row r="30" spans="1:11" ht="16.5" x14ac:dyDescent="0.3">
      <c r="A30" s="121"/>
      <c r="B30" s="99"/>
      <c r="C30" s="99"/>
      <c r="D30" s="100"/>
      <c r="E30" s="54"/>
      <c r="F30" s="54"/>
      <c r="G30" s="54"/>
      <c r="H30" s="54"/>
      <c r="I30" s="54"/>
      <c r="J30" s="54"/>
      <c r="K30" s="78"/>
    </row>
    <row r="31" spans="1:11" x14ac:dyDescent="0.25">
      <c r="A31" s="18"/>
      <c r="B31" s="1"/>
      <c r="C31" s="1"/>
      <c r="D31" s="1"/>
      <c r="E31" s="1"/>
      <c r="F31" s="1"/>
      <c r="G31" s="1"/>
      <c r="H31" s="1"/>
      <c r="I31" s="1"/>
      <c r="J31" s="1"/>
      <c r="K31" s="2"/>
    </row>
    <row r="32" spans="1:11" ht="18" x14ac:dyDescent="0.35">
      <c r="A32" s="269" t="s">
        <v>103</v>
      </c>
      <c r="B32" s="270"/>
      <c r="C32" s="270"/>
      <c r="D32" s="270"/>
      <c r="E32" s="270"/>
      <c r="F32" s="270"/>
      <c r="G32" s="270"/>
      <c r="H32" s="270"/>
      <c r="I32" s="122"/>
      <c r="J32" s="122"/>
      <c r="K32" s="123"/>
    </row>
    <row r="33" spans="1:11" ht="16.5" x14ac:dyDescent="0.3">
      <c r="A33" s="124"/>
      <c r="B33" s="125"/>
      <c r="C33" s="125"/>
      <c r="D33" s="125"/>
      <c r="E33" s="125"/>
      <c r="F33" s="125"/>
      <c r="G33" s="125"/>
      <c r="H33" s="125"/>
      <c r="I33" s="122"/>
      <c r="J33" s="122"/>
      <c r="K33" s="123"/>
    </row>
    <row r="34" spans="1:11" ht="16.5" x14ac:dyDescent="0.3">
      <c r="A34" s="124"/>
      <c r="B34" s="273" t="s">
        <v>94</v>
      </c>
      <c r="C34" s="274"/>
      <c r="D34" s="108" t="s">
        <v>5</v>
      </c>
      <c r="E34" s="125"/>
      <c r="F34" s="125"/>
      <c r="G34" s="125"/>
      <c r="H34" s="125"/>
      <c r="I34" s="122"/>
      <c r="J34" s="122"/>
      <c r="K34" s="123"/>
    </row>
    <row r="35" spans="1:11" ht="16.5" x14ac:dyDescent="0.3">
      <c r="A35" s="124"/>
      <c r="B35" s="122"/>
      <c r="C35" s="122"/>
      <c r="D35" s="122"/>
      <c r="E35" s="125"/>
      <c r="F35" s="125"/>
      <c r="G35" s="125"/>
      <c r="H35" s="125"/>
      <c r="I35" s="122"/>
      <c r="J35" s="122"/>
      <c r="K35" s="123"/>
    </row>
    <row r="36" spans="1:11" ht="16.5" x14ac:dyDescent="0.3">
      <c r="A36" s="124"/>
      <c r="B36" s="273" t="s">
        <v>95</v>
      </c>
      <c r="C36" s="274"/>
      <c r="D36" s="101" t="str">
        <f>IF(D34="?","?",IF(D34=57,"correto","tente de novo"))</f>
        <v>?</v>
      </c>
      <c r="E36" s="125"/>
      <c r="F36" s="125"/>
      <c r="G36" s="125"/>
      <c r="H36" s="125"/>
      <c r="I36" s="122"/>
      <c r="J36" s="122"/>
      <c r="K36" s="123"/>
    </row>
    <row r="37" spans="1:11" ht="16.5" x14ac:dyDescent="0.3">
      <c r="A37" s="124"/>
      <c r="B37" s="102"/>
      <c r="C37" s="102"/>
      <c r="D37" s="103"/>
      <c r="E37" s="125"/>
      <c r="F37" s="125"/>
      <c r="G37" s="125"/>
      <c r="H37" s="125"/>
      <c r="I37" s="122"/>
      <c r="J37" s="122"/>
      <c r="K37" s="123"/>
    </row>
    <row r="38" spans="1:11" ht="16.5" x14ac:dyDescent="0.3">
      <c r="A38" s="126"/>
      <c r="B38" s="3"/>
      <c r="C38" s="3"/>
      <c r="D38" s="3"/>
      <c r="E38" s="3"/>
      <c r="F38" s="3"/>
      <c r="G38" s="3"/>
      <c r="H38" s="3"/>
      <c r="I38" s="1"/>
      <c r="J38" s="1"/>
      <c r="K38" s="2"/>
    </row>
    <row r="39" spans="1:11" ht="16.5" x14ac:dyDescent="0.3">
      <c r="A39" s="275" t="s">
        <v>104</v>
      </c>
      <c r="B39" s="276"/>
      <c r="C39" s="276"/>
      <c r="D39" s="276"/>
      <c r="E39" s="276"/>
      <c r="F39" s="276"/>
      <c r="G39" s="276"/>
      <c r="H39" s="276"/>
      <c r="I39" s="127"/>
      <c r="J39" s="127"/>
      <c r="K39" s="128"/>
    </row>
    <row r="40" spans="1:11" ht="16.5" x14ac:dyDescent="0.3">
      <c r="A40" s="129"/>
      <c r="B40" s="130"/>
      <c r="C40" s="130"/>
      <c r="D40" s="130"/>
      <c r="E40" s="130"/>
      <c r="F40" s="130"/>
      <c r="G40" s="130"/>
      <c r="H40" s="130"/>
      <c r="I40" s="127"/>
      <c r="J40" s="127"/>
      <c r="K40" s="128"/>
    </row>
    <row r="41" spans="1:11" ht="16.5" x14ac:dyDescent="0.3">
      <c r="A41" s="129"/>
      <c r="B41" s="277" t="s">
        <v>94</v>
      </c>
      <c r="C41" s="278"/>
      <c r="D41" s="109" t="s">
        <v>5</v>
      </c>
      <c r="E41" s="130"/>
      <c r="F41" s="130"/>
      <c r="G41" s="130"/>
      <c r="H41" s="130"/>
      <c r="I41" s="127"/>
      <c r="J41" s="127"/>
      <c r="K41" s="128"/>
    </row>
    <row r="42" spans="1:11" ht="16.5" x14ac:dyDescent="0.3">
      <c r="A42" s="129"/>
      <c r="B42" s="127"/>
      <c r="C42" s="127"/>
      <c r="D42" s="127"/>
      <c r="E42" s="130"/>
      <c r="F42" s="130"/>
      <c r="G42" s="130"/>
      <c r="H42" s="130"/>
      <c r="I42" s="127"/>
      <c r="J42" s="127"/>
      <c r="K42" s="128"/>
    </row>
    <row r="43" spans="1:11" ht="16.5" x14ac:dyDescent="0.3">
      <c r="A43" s="129"/>
      <c r="B43" s="277" t="s">
        <v>95</v>
      </c>
      <c r="C43" s="278"/>
      <c r="D43" s="104" t="str">
        <f>IF(D41="?","?",IF(D41=20,"correto","tente de novo"))</f>
        <v>?</v>
      </c>
      <c r="E43" s="130"/>
      <c r="F43" s="130"/>
      <c r="G43" s="130"/>
      <c r="H43" s="130"/>
      <c r="I43" s="127"/>
      <c r="J43" s="127"/>
      <c r="K43" s="128"/>
    </row>
    <row r="44" spans="1:11" ht="16.5" x14ac:dyDescent="0.3">
      <c r="A44" s="129"/>
      <c r="B44" s="130"/>
      <c r="C44" s="130"/>
      <c r="D44" s="130"/>
      <c r="E44" s="130"/>
      <c r="F44" s="130"/>
      <c r="G44" s="130"/>
      <c r="H44" s="130"/>
      <c r="I44" s="127"/>
      <c r="J44" s="127"/>
      <c r="K44" s="128"/>
    </row>
    <row r="45" spans="1:11" ht="16.5" x14ac:dyDescent="0.3">
      <c r="A45" s="126"/>
      <c r="B45" s="3"/>
      <c r="C45" s="3"/>
      <c r="D45" s="3"/>
      <c r="E45" s="3"/>
      <c r="F45" s="3"/>
      <c r="G45" s="3"/>
      <c r="H45" s="3"/>
      <c r="I45" s="1"/>
      <c r="J45" s="1"/>
      <c r="K45" s="2"/>
    </row>
    <row r="46" spans="1:11" ht="16.5" x14ac:dyDescent="0.3">
      <c r="A46" s="258" t="s">
        <v>105</v>
      </c>
      <c r="B46" s="259"/>
      <c r="C46" s="259"/>
      <c r="D46" s="259"/>
      <c r="E46" s="259"/>
      <c r="F46" s="259"/>
      <c r="G46" s="131"/>
      <c r="H46" s="131"/>
      <c r="I46" s="132"/>
      <c r="J46" s="132"/>
      <c r="K46" s="133"/>
    </row>
    <row r="47" spans="1:11" ht="16.5" x14ac:dyDescent="0.3">
      <c r="A47" s="134"/>
      <c r="B47" s="131"/>
      <c r="C47" s="131"/>
      <c r="D47" s="131"/>
      <c r="E47" s="131"/>
      <c r="F47" s="131"/>
      <c r="G47" s="131"/>
      <c r="H47" s="131"/>
      <c r="I47" s="132"/>
      <c r="J47" s="132"/>
      <c r="K47" s="133"/>
    </row>
    <row r="48" spans="1:11" ht="16.5" x14ac:dyDescent="0.3">
      <c r="A48" s="135"/>
      <c r="B48" s="271" t="s">
        <v>94</v>
      </c>
      <c r="C48" s="272"/>
      <c r="D48" s="106" t="s">
        <v>5</v>
      </c>
      <c r="E48" s="131"/>
      <c r="F48" s="131"/>
      <c r="G48" s="131"/>
      <c r="H48" s="131"/>
      <c r="I48" s="132"/>
      <c r="J48" s="132"/>
      <c r="K48" s="133"/>
    </row>
    <row r="49" spans="1:11" x14ac:dyDescent="0.25">
      <c r="A49" s="136"/>
      <c r="B49" s="132"/>
      <c r="C49" s="132"/>
      <c r="D49" s="132"/>
      <c r="E49" s="132"/>
      <c r="F49" s="132"/>
      <c r="G49" s="132"/>
      <c r="H49" s="132"/>
      <c r="I49" s="132"/>
      <c r="J49" s="132"/>
      <c r="K49" s="133"/>
    </row>
    <row r="50" spans="1:11" ht="16.5" x14ac:dyDescent="0.3">
      <c r="A50" s="136"/>
      <c r="B50" s="271" t="s">
        <v>95</v>
      </c>
      <c r="C50" s="272"/>
      <c r="D50" s="105" t="str">
        <f>IF(D48="?","?",IF(D48=-35,"correto","tente de novo"))</f>
        <v>?</v>
      </c>
      <c r="E50" s="132"/>
      <c r="F50" s="132"/>
      <c r="G50" s="132"/>
      <c r="H50" s="132"/>
      <c r="I50" s="132"/>
      <c r="J50" s="132"/>
      <c r="K50" s="133"/>
    </row>
    <row r="51" spans="1:11" x14ac:dyDescent="0.25">
      <c r="A51" s="136"/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1" s="153" customFormat="1" x14ac:dyDescent="0.25">
      <c r="A52" s="163"/>
      <c r="B52" s="161"/>
      <c r="C52" s="161"/>
      <c r="D52" s="161"/>
      <c r="E52" s="161"/>
      <c r="F52" s="161"/>
      <c r="G52" s="161"/>
      <c r="H52" s="161"/>
      <c r="I52" s="161"/>
      <c r="J52" s="161"/>
      <c r="K52" s="164"/>
    </row>
    <row r="53" spans="1:11" s="153" customFormat="1" x14ac:dyDescent="0.25"/>
    <row r="54" spans="1:11" s="153" customFormat="1" x14ac:dyDescent="0.25"/>
    <row r="55" spans="1:11" s="153" customFormat="1" x14ac:dyDescent="0.25"/>
    <row r="56" spans="1:11" s="153" customFormat="1" x14ac:dyDescent="0.25"/>
    <row r="57" spans="1:11" s="153" customFormat="1" x14ac:dyDescent="0.25"/>
    <row r="58" spans="1:11" s="153" customFormat="1" x14ac:dyDescent="0.25"/>
    <row r="59" spans="1:11" s="153" customFormat="1" x14ac:dyDescent="0.25"/>
    <row r="60" spans="1:11" s="153" customFormat="1" x14ac:dyDescent="0.25"/>
    <row r="61" spans="1:11" s="153" customFormat="1" x14ac:dyDescent="0.25"/>
    <row r="62" spans="1:11" s="153" customFormat="1" x14ac:dyDescent="0.25"/>
    <row r="63" spans="1:11" s="153" customFormat="1" x14ac:dyDescent="0.25"/>
    <row r="64" spans="1:11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  <row r="94" s="153" customFormat="1" x14ac:dyDescent="0.25"/>
    <row r="95" s="153" customFormat="1" x14ac:dyDescent="0.25"/>
    <row r="96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  <row r="295" s="153" customFormat="1" x14ac:dyDescent="0.25"/>
    <row r="296" s="153" customFormat="1" x14ac:dyDescent="0.25"/>
    <row r="297" s="153" customFormat="1" x14ac:dyDescent="0.25"/>
    <row r="298" s="153" customFormat="1" x14ac:dyDescent="0.25"/>
    <row r="299" s="153" customFormat="1" x14ac:dyDescent="0.25"/>
    <row r="300" s="153" customFormat="1" x14ac:dyDescent="0.25"/>
    <row r="301" s="153" customFormat="1" x14ac:dyDescent="0.25"/>
    <row r="302" s="153" customFormat="1" x14ac:dyDescent="0.25"/>
    <row r="303" s="153" customFormat="1" x14ac:dyDescent="0.25"/>
    <row r="304" s="153" customFormat="1" x14ac:dyDescent="0.25"/>
    <row r="305" s="153" customFormat="1" x14ac:dyDescent="0.25"/>
    <row r="306" s="153" customFormat="1" x14ac:dyDescent="0.25"/>
    <row r="307" s="153" customFormat="1" x14ac:dyDescent="0.25"/>
    <row r="308" s="153" customFormat="1" x14ac:dyDescent="0.25"/>
    <row r="309" s="153" customFormat="1" x14ac:dyDescent="0.25"/>
    <row r="310" s="153" customFormat="1" x14ac:dyDescent="0.25"/>
    <row r="311" s="153" customFormat="1" x14ac:dyDescent="0.25"/>
    <row r="312" s="153" customFormat="1" x14ac:dyDescent="0.25"/>
    <row r="313" s="153" customFormat="1" x14ac:dyDescent="0.25"/>
    <row r="314" s="153" customFormat="1" x14ac:dyDescent="0.25"/>
    <row r="315" s="153" customFormat="1" x14ac:dyDescent="0.25"/>
    <row r="316" s="153" customFormat="1" x14ac:dyDescent="0.25"/>
    <row r="317" s="153" customFormat="1" x14ac:dyDescent="0.25"/>
    <row r="318" s="153" customFormat="1" x14ac:dyDescent="0.25"/>
    <row r="319" s="153" customFormat="1" x14ac:dyDescent="0.25"/>
    <row r="320" s="153" customFormat="1" x14ac:dyDescent="0.25"/>
    <row r="321" s="153" customFormat="1" x14ac:dyDescent="0.25"/>
    <row r="322" s="153" customFormat="1" x14ac:dyDescent="0.25"/>
    <row r="323" s="153" customFormat="1" x14ac:dyDescent="0.25"/>
    <row r="324" s="153" customFormat="1" x14ac:dyDescent="0.25"/>
    <row r="325" s="153" customFormat="1" x14ac:dyDescent="0.25"/>
    <row r="326" s="153" customFormat="1" x14ac:dyDescent="0.25"/>
    <row r="327" s="153" customFormat="1" x14ac:dyDescent="0.25"/>
    <row r="328" s="153" customFormat="1" x14ac:dyDescent="0.25"/>
    <row r="329" s="153" customFormat="1" x14ac:dyDescent="0.25"/>
    <row r="330" s="153" customFormat="1" x14ac:dyDescent="0.25"/>
    <row r="331" s="153" customFormat="1" x14ac:dyDescent="0.25"/>
    <row r="332" s="153" customFormat="1" x14ac:dyDescent="0.25"/>
    <row r="333" s="153" customFormat="1" x14ac:dyDescent="0.25"/>
    <row r="334" s="153" customFormat="1" x14ac:dyDescent="0.25"/>
    <row r="335" s="153" customFormat="1" x14ac:dyDescent="0.25"/>
    <row r="336" s="153" customFormat="1" x14ac:dyDescent="0.25"/>
    <row r="337" s="153" customFormat="1" x14ac:dyDescent="0.25"/>
    <row r="338" s="153" customFormat="1" x14ac:dyDescent="0.25"/>
    <row r="339" s="153" customFormat="1" x14ac:dyDescent="0.25"/>
    <row r="340" s="153" customFormat="1" x14ac:dyDescent="0.25"/>
    <row r="341" s="153" customFormat="1" x14ac:dyDescent="0.25"/>
    <row r="342" s="153" customFormat="1" x14ac:dyDescent="0.25"/>
    <row r="343" s="153" customFormat="1" x14ac:dyDescent="0.25"/>
    <row r="344" s="153" customFormat="1" x14ac:dyDescent="0.25"/>
    <row r="345" s="153" customFormat="1" x14ac:dyDescent="0.25"/>
    <row r="346" s="153" customFormat="1" x14ac:dyDescent="0.25"/>
    <row r="347" s="153" customFormat="1" x14ac:dyDescent="0.25"/>
    <row r="348" s="153" customFormat="1" x14ac:dyDescent="0.25"/>
    <row r="349" s="153" customFormat="1" x14ac:dyDescent="0.25"/>
    <row r="350" s="153" customFormat="1" x14ac:dyDescent="0.25"/>
    <row r="351" s="153" customFormat="1" x14ac:dyDescent="0.25"/>
    <row r="352" s="153" customFormat="1" x14ac:dyDescent="0.25"/>
    <row r="353" s="153" customFormat="1" x14ac:dyDescent="0.25"/>
    <row r="354" s="153" customFormat="1" x14ac:dyDescent="0.25"/>
    <row r="355" s="153" customFormat="1" x14ac:dyDescent="0.25"/>
    <row r="356" s="153" customFormat="1" x14ac:dyDescent="0.25"/>
    <row r="357" s="153" customFormat="1" x14ac:dyDescent="0.25"/>
    <row r="358" s="153" customFormat="1" x14ac:dyDescent="0.25"/>
    <row r="359" s="153" customFormat="1" x14ac:dyDescent="0.25"/>
    <row r="360" s="153" customFormat="1" x14ac:dyDescent="0.25"/>
    <row r="361" s="153" customFormat="1" x14ac:dyDescent="0.25"/>
    <row r="362" s="153" customFormat="1" x14ac:dyDescent="0.25"/>
    <row r="363" s="153" customFormat="1" x14ac:dyDescent="0.25"/>
    <row r="364" s="153" customFormat="1" x14ac:dyDescent="0.25"/>
    <row r="365" s="153" customFormat="1" x14ac:dyDescent="0.25"/>
    <row r="366" s="153" customFormat="1" x14ac:dyDescent="0.25"/>
    <row r="367" s="153" customFormat="1" x14ac:dyDescent="0.25"/>
    <row r="368" s="153" customFormat="1" x14ac:dyDescent="0.25"/>
    <row r="369" s="153" customFormat="1" x14ac:dyDescent="0.25"/>
    <row r="370" s="153" customFormat="1" x14ac:dyDescent="0.25"/>
    <row r="371" s="153" customFormat="1" x14ac:dyDescent="0.25"/>
    <row r="372" s="153" customFormat="1" x14ac:dyDescent="0.25"/>
    <row r="373" s="153" customFormat="1" x14ac:dyDescent="0.25"/>
    <row r="374" s="153" customFormat="1" x14ac:dyDescent="0.25"/>
    <row r="375" s="153" customFormat="1" x14ac:dyDescent="0.25"/>
    <row r="376" s="153" customFormat="1" x14ac:dyDescent="0.25"/>
    <row r="377" s="153" customFormat="1" x14ac:dyDescent="0.25"/>
    <row r="378" s="153" customFormat="1" x14ac:dyDescent="0.25"/>
    <row r="379" s="153" customFormat="1" x14ac:dyDescent="0.25"/>
    <row r="380" s="153" customFormat="1" x14ac:dyDescent="0.25"/>
    <row r="381" s="153" customFormat="1" x14ac:dyDescent="0.25"/>
    <row r="382" s="153" customFormat="1" x14ac:dyDescent="0.25"/>
    <row r="383" s="153" customFormat="1" x14ac:dyDescent="0.25"/>
    <row r="384" s="153" customFormat="1" x14ac:dyDescent="0.25"/>
    <row r="385" s="153" customFormat="1" x14ac:dyDescent="0.25"/>
    <row r="386" s="153" customFormat="1" x14ac:dyDescent="0.25"/>
    <row r="387" s="153" customFormat="1" x14ac:dyDescent="0.25"/>
    <row r="388" s="153" customFormat="1" x14ac:dyDescent="0.25"/>
    <row r="389" s="153" customFormat="1" x14ac:dyDescent="0.25"/>
    <row r="390" s="153" customFormat="1" x14ac:dyDescent="0.25"/>
    <row r="391" s="153" customFormat="1" x14ac:dyDescent="0.25"/>
    <row r="392" s="153" customFormat="1" x14ac:dyDescent="0.25"/>
    <row r="393" s="153" customFormat="1" x14ac:dyDescent="0.25"/>
    <row r="394" s="153" customFormat="1" x14ac:dyDescent="0.25"/>
    <row r="395" s="153" customFormat="1" x14ac:dyDescent="0.25"/>
    <row r="396" s="153" customFormat="1" x14ac:dyDescent="0.25"/>
    <row r="397" s="153" customFormat="1" x14ac:dyDescent="0.25"/>
    <row r="398" s="153" customFormat="1" x14ac:dyDescent="0.25"/>
    <row r="399" s="153" customFormat="1" x14ac:dyDescent="0.25"/>
    <row r="400" s="153" customFormat="1" x14ac:dyDescent="0.25"/>
    <row r="401" s="153" customFormat="1" x14ac:dyDescent="0.25"/>
    <row r="402" s="153" customFormat="1" x14ac:dyDescent="0.25"/>
    <row r="403" s="153" customFormat="1" x14ac:dyDescent="0.25"/>
    <row r="404" s="153" customFormat="1" x14ac:dyDescent="0.25"/>
    <row r="405" s="153" customFormat="1" x14ac:dyDescent="0.25"/>
    <row r="406" s="153" customFormat="1" x14ac:dyDescent="0.25"/>
    <row r="407" s="153" customFormat="1" x14ac:dyDescent="0.25"/>
    <row r="408" s="153" customFormat="1" x14ac:dyDescent="0.25"/>
    <row r="409" s="153" customFormat="1" x14ac:dyDescent="0.25"/>
    <row r="410" s="153" customFormat="1" x14ac:dyDescent="0.25"/>
    <row r="411" s="153" customFormat="1" x14ac:dyDescent="0.25"/>
    <row r="412" s="153" customFormat="1" x14ac:dyDescent="0.25"/>
    <row r="413" s="153" customFormat="1" x14ac:dyDescent="0.25"/>
  </sheetData>
  <mergeCells count="19">
    <mergeCell ref="B29:C29"/>
    <mergeCell ref="A32:H32"/>
    <mergeCell ref="B48:C48"/>
    <mergeCell ref="B50:C50"/>
    <mergeCell ref="B36:C36"/>
    <mergeCell ref="B34:C34"/>
    <mergeCell ref="A39:H39"/>
    <mergeCell ref="B41:C41"/>
    <mergeCell ref="B43:C43"/>
    <mergeCell ref="A46:F46"/>
    <mergeCell ref="A9:K9"/>
    <mergeCell ref="B18:G18"/>
    <mergeCell ref="B20:C20"/>
    <mergeCell ref="B22:C22"/>
    <mergeCell ref="B12:G12"/>
    <mergeCell ref="B16:C16"/>
    <mergeCell ref="B14:C14"/>
    <mergeCell ref="A25:H25"/>
    <mergeCell ref="B27:C27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BZ301"/>
  <sheetViews>
    <sheetView workbookViewId="0">
      <selection activeCell="E80" sqref="E80"/>
    </sheetView>
  </sheetViews>
  <sheetFormatPr defaultRowHeight="15" x14ac:dyDescent="0.25"/>
  <cols>
    <col min="4" max="4" width="14.5703125" customWidth="1"/>
    <col min="10" max="10" width="15" customWidth="1"/>
    <col min="11" max="11" width="15.140625" customWidth="1"/>
    <col min="12" max="12" width="15.42578125" customWidth="1"/>
    <col min="13" max="78" width="9.140625" style="153"/>
  </cols>
  <sheetData>
    <row r="1" spans="1:12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8" x14ac:dyDescent="0.25">
      <c r="A9" s="64"/>
      <c r="B9" s="64"/>
      <c r="C9" s="64"/>
      <c r="D9" s="64"/>
      <c r="E9" s="64"/>
      <c r="F9" s="64"/>
      <c r="G9" s="64"/>
      <c r="H9" s="64"/>
      <c r="I9" s="138"/>
      <c r="J9" s="64"/>
      <c r="K9" s="64"/>
      <c r="L9" s="64"/>
    </row>
    <row r="10" spans="1:12" ht="31.5" x14ac:dyDescent="0.6">
      <c r="A10" s="281" t="s">
        <v>118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137"/>
    </row>
    <row r="11" spans="1:12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6.5" x14ac:dyDescent="0.3">
      <c r="A12" s="280" t="s">
        <v>107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</row>
    <row r="13" spans="1:12" ht="16.5" x14ac:dyDescent="0.3">
      <c r="A13" s="283" t="s">
        <v>119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14" spans="1:12" ht="18.75" customHeight="1" x14ac:dyDescent="0.3">
      <c r="A14" s="280" t="s">
        <v>108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</row>
    <row r="15" spans="1:12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6.5" x14ac:dyDescent="0.3">
      <c r="A16" s="140"/>
      <c r="B16" s="140"/>
      <c r="C16" s="271" t="s">
        <v>94</v>
      </c>
      <c r="D16" s="272"/>
      <c r="E16" s="139" t="s">
        <v>5</v>
      </c>
      <c r="F16" s="140"/>
      <c r="G16" s="140"/>
      <c r="H16" s="140"/>
      <c r="I16" s="140"/>
      <c r="J16" s="140"/>
      <c r="K16" s="140"/>
      <c r="L16" s="140"/>
    </row>
    <row r="17" spans="1:12" x14ac:dyDescent="0.25">
      <c r="A17" s="141"/>
      <c r="B17" s="140"/>
      <c r="C17" s="132"/>
      <c r="D17" s="132"/>
      <c r="E17" s="132"/>
      <c r="F17" s="140"/>
      <c r="G17" s="140"/>
      <c r="H17" s="140"/>
      <c r="I17" s="140"/>
      <c r="J17" s="140"/>
      <c r="K17" s="140"/>
      <c r="L17" s="140"/>
    </row>
    <row r="18" spans="1:12" ht="16.5" x14ac:dyDescent="0.3">
      <c r="A18" s="142"/>
      <c r="B18" s="140"/>
      <c r="C18" s="271" t="s">
        <v>95</v>
      </c>
      <c r="D18" s="272"/>
      <c r="E18" s="105" t="str">
        <f>IF(E16="?","?",IF(E16=13,"correto","tente de novo"))</f>
        <v>?</v>
      </c>
      <c r="F18" s="140"/>
      <c r="G18" s="140"/>
      <c r="H18" s="140"/>
      <c r="I18" s="140"/>
      <c r="J18" s="140"/>
      <c r="K18" s="140"/>
      <c r="L18" s="140"/>
    </row>
    <row r="19" spans="1:12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6.5" x14ac:dyDescent="0.3">
      <c r="A21" s="280" t="s">
        <v>112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12" x14ac:dyDescent="0.25">
      <c r="A22" s="143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2" x14ac:dyDescent="0.2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x14ac:dyDescent="0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6.5" x14ac:dyDescent="0.3">
      <c r="A28" s="280" t="s">
        <v>109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2" ht="16.5" x14ac:dyDescent="0.3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ht="17.25" thickBot="1" x14ac:dyDescent="0.35">
      <c r="A30" s="144"/>
      <c r="B30" s="144"/>
      <c r="C30" s="144"/>
      <c r="D30" s="144"/>
      <c r="E30" s="144"/>
      <c r="F30" s="285" t="s">
        <v>93</v>
      </c>
      <c r="G30" s="285"/>
      <c r="H30" s="144"/>
      <c r="I30" s="144"/>
      <c r="J30" s="144"/>
      <c r="K30" s="144"/>
      <c r="L30" s="144"/>
    </row>
    <row r="31" spans="1:12" ht="50.25" thickBot="1" x14ac:dyDescent="0.35">
      <c r="A31" s="140"/>
      <c r="B31" s="140"/>
      <c r="C31" s="145" t="s">
        <v>110</v>
      </c>
      <c r="D31" s="146" t="s">
        <v>111</v>
      </c>
      <c r="E31" s="147"/>
      <c r="F31" s="145" t="s">
        <v>110</v>
      </c>
      <c r="G31" s="146" t="s">
        <v>111</v>
      </c>
      <c r="H31" s="140"/>
      <c r="I31" s="140"/>
      <c r="J31" s="140"/>
      <c r="K31" s="140"/>
      <c r="L31" s="140"/>
    </row>
    <row r="32" spans="1:12" ht="18.75" customHeight="1" thickBot="1" x14ac:dyDescent="0.35">
      <c r="A32" s="140"/>
      <c r="B32" s="140"/>
      <c r="C32" s="148">
        <v>1</v>
      </c>
      <c r="D32" s="149">
        <v>3</v>
      </c>
      <c r="E32" s="147"/>
      <c r="F32" s="148">
        <v>1</v>
      </c>
      <c r="G32" s="149">
        <v>3</v>
      </c>
      <c r="H32" s="140"/>
      <c r="I32" s="140"/>
      <c r="J32" s="140"/>
      <c r="K32" s="140"/>
      <c r="L32" s="140"/>
    </row>
    <row r="33" spans="1:12" ht="18.75" customHeight="1" thickBot="1" x14ac:dyDescent="0.35">
      <c r="A33" s="140"/>
      <c r="B33" s="140"/>
      <c r="C33" s="148">
        <v>2</v>
      </c>
      <c r="D33" s="149">
        <v>5</v>
      </c>
      <c r="E33" s="147"/>
      <c r="F33" s="148">
        <v>2</v>
      </c>
      <c r="G33" s="149">
        <v>5</v>
      </c>
      <c r="H33" s="140"/>
      <c r="I33" s="140"/>
      <c r="J33" s="140"/>
      <c r="K33" s="140"/>
      <c r="L33" s="140"/>
    </row>
    <row r="34" spans="1:12" ht="20.25" customHeight="1" thickBot="1" x14ac:dyDescent="0.35">
      <c r="A34" s="140"/>
      <c r="B34" s="140"/>
      <c r="C34" s="148">
        <v>3</v>
      </c>
      <c r="D34" s="149" t="s">
        <v>5</v>
      </c>
      <c r="E34" s="147"/>
      <c r="F34" s="148">
        <v>3</v>
      </c>
      <c r="G34" s="149" t="str">
        <f>IF(D34="?","?",IF(D34=7,"correto","errado"))</f>
        <v>?</v>
      </c>
      <c r="H34" s="140"/>
      <c r="I34" s="140"/>
      <c r="J34" s="140"/>
      <c r="K34" s="140"/>
      <c r="L34" s="140"/>
    </row>
    <row r="35" spans="1:12" ht="19.5" customHeight="1" thickBot="1" x14ac:dyDescent="0.35">
      <c r="A35" s="140"/>
      <c r="B35" s="140"/>
      <c r="C35" s="148">
        <v>4</v>
      </c>
      <c r="D35" s="149" t="s">
        <v>5</v>
      </c>
      <c r="E35" s="147"/>
      <c r="F35" s="148">
        <v>4</v>
      </c>
      <c r="G35" s="149" t="str">
        <f>IF(D35="?","?",IF(D35=9,"correto","errado"))</f>
        <v>?</v>
      </c>
      <c r="H35" s="140"/>
      <c r="I35" s="140"/>
      <c r="J35" s="140"/>
      <c r="K35" s="140"/>
      <c r="L35" s="140"/>
    </row>
    <row r="36" spans="1:12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16.5" x14ac:dyDescent="0.3">
      <c r="A37" s="279" t="s">
        <v>117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1:12" ht="16.5" x14ac:dyDescent="0.3">
      <c r="A38" s="280" t="s">
        <v>116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</row>
    <row r="39" spans="1:12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16.5" x14ac:dyDescent="0.3">
      <c r="A40" s="280" t="s">
        <v>113</v>
      </c>
      <c r="B40" s="280"/>
      <c r="C40" s="280"/>
      <c r="D40" s="280"/>
      <c r="E40" s="280"/>
      <c r="F40" s="280"/>
      <c r="G40" s="280"/>
      <c r="H40" s="280"/>
      <c r="I40" s="280"/>
      <c r="J40" s="140"/>
      <c r="K40" s="140"/>
      <c r="L40" s="140"/>
    </row>
    <row r="41" spans="1:12" ht="16.5" x14ac:dyDescent="0.3">
      <c r="A41" s="150"/>
      <c r="B41" s="150"/>
      <c r="C41" s="150"/>
      <c r="D41" s="150"/>
      <c r="E41" s="150"/>
      <c r="F41" s="150"/>
      <c r="G41" s="150"/>
      <c r="H41" s="150"/>
      <c r="I41" s="150"/>
      <c r="J41" s="140"/>
      <c r="K41" s="140"/>
      <c r="L41" s="140"/>
    </row>
    <row r="42" spans="1:12" ht="16.5" x14ac:dyDescent="0.3">
      <c r="A42" s="150"/>
      <c r="B42" s="150"/>
      <c r="C42" s="271" t="s">
        <v>94</v>
      </c>
      <c r="D42" s="272"/>
      <c r="E42" s="152" t="s">
        <v>5</v>
      </c>
      <c r="F42" s="150"/>
      <c r="G42" s="150"/>
      <c r="H42" s="150"/>
      <c r="I42" s="150"/>
      <c r="J42" s="140"/>
      <c r="K42" s="140"/>
      <c r="L42" s="140"/>
    </row>
    <row r="43" spans="1:12" ht="16.5" x14ac:dyDescent="0.3">
      <c r="A43" s="150"/>
      <c r="B43" s="150"/>
      <c r="C43" s="132"/>
      <c r="D43" s="132"/>
      <c r="E43" s="132"/>
      <c r="F43" s="150"/>
      <c r="G43" s="150"/>
      <c r="H43" s="150"/>
      <c r="I43" s="150"/>
      <c r="J43" s="140"/>
      <c r="K43" s="140"/>
      <c r="L43" s="140"/>
    </row>
    <row r="44" spans="1:12" ht="16.5" x14ac:dyDescent="0.3">
      <c r="A44" s="150"/>
      <c r="B44" s="150"/>
      <c r="C44" s="271" t="s">
        <v>95</v>
      </c>
      <c r="D44" s="272"/>
      <c r="E44" s="105" t="str">
        <f>IF(E42="?","?",IF(E42=41,"correto","tente de novo"))</f>
        <v>?</v>
      </c>
      <c r="F44" s="150"/>
      <c r="G44" s="150"/>
      <c r="H44" s="150"/>
      <c r="I44" s="150"/>
      <c r="J44" s="140"/>
      <c r="K44" s="140"/>
      <c r="L44" s="140"/>
    </row>
    <row r="45" spans="1:12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ht="16.5" x14ac:dyDescent="0.3">
      <c r="A46" s="280" t="s">
        <v>114</v>
      </c>
      <c r="B46" s="280"/>
      <c r="C46" s="280"/>
      <c r="D46" s="280"/>
      <c r="E46" s="280"/>
      <c r="F46" s="280"/>
      <c r="G46" s="280"/>
      <c r="H46" s="280"/>
      <c r="I46" s="280"/>
      <c r="J46" s="140"/>
      <c r="K46" s="140"/>
      <c r="L46" s="140"/>
    </row>
    <row r="47" spans="1:12" x14ac:dyDescent="0.25">
      <c r="A47" s="151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ht="16.5" x14ac:dyDescent="0.3">
      <c r="A48" s="151"/>
      <c r="B48" s="140"/>
      <c r="C48" s="271" t="s">
        <v>94</v>
      </c>
      <c r="D48" s="272"/>
      <c r="E48" s="152" t="s">
        <v>5</v>
      </c>
      <c r="F48" s="140"/>
      <c r="G48" s="140"/>
      <c r="H48" s="140"/>
      <c r="I48" s="140"/>
      <c r="J48" s="140"/>
      <c r="K48" s="140"/>
      <c r="L48" s="140"/>
    </row>
    <row r="49" spans="1:12" x14ac:dyDescent="0.25">
      <c r="A49" s="151"/>
      <c r="B49" s="140"/>
      <c r="C49" s="132"/>
      <c r="D49" s="132"/>
      <c r="E49" s="132"/>
      <c r="F49" s="140"/>
      <c r="G49" s="140"/>
      <c r="H49" s="140"/>
      <c r="I49" s="140"/>
      <c r="J49" s="140"/>
      <c r="K49" s="140"/>
      <c r="L49" s="140"/>
    </row>
    <row r="50" spans="1:12" ht="16.5" x14ac:dyDescent="0.3">
      <c r="A50" s="151"/>
      <c r="B50" s="140"/>
      <c r="C50" s="271" t="s">
        <v>95</v>
      </c>
      <c r="D50" s="272"/>
      <c r="E50" s="105" t="str">
        <f>IF(E48="?","?",IF(E48=155,"correto","tente de novo"))</f>
        <v>?</v>
      </c>
      <c r="F50" s="140"/>
      <c r="G50" s="140"/>
      <c r="H50" s="140"/>
      <c r="I50" s="140"/>
      <c r="J50" s="140"/>
      <c r="K50" s="140"/>
      <c r="L50" s="140"/>
    </row>
    <row r="51" spans="1:12" x14ac:dyDescent="0.25">
      <c r="A51" s="151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2" ht="16.5" x14ac:dyDescent="0.3">
      <c r="A52" s="280" t="s">
        <v>115</v>
      </c>
      <c r="B52" s="280"/>
      <c r="C52" s="280"/>
      <c r="D52" s="280"/>
      <c r="E52" s="280"/>
      <c r="F52" s="280"/>
      <c r="G52" s="280"/>
      <c r="H52" s="280"/>
      <c r="I52" s="280"/>
      <c r="J52" s="140"/>
      <c r="K52" s="140"/>
      <c r="L52" s="140"/>
    </row>
    <row r="53" spans="1:12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 ht="16.5" x14ac:dyDescent="0.3">
      <c r="A54" s="140"/>
      <c r="B54" s="140"/>
      <c r="C54" s="271" t="s">
        <v>94</v>
      </c>
      <c r="D54" s="272"/>
      <c r="E54" s="152" t="s">
        <v>5</v>
      </c>
      <c r="F54" s="140"/>
      <c r="G54" s="140"/>
      <c r="H54" s="140"/>
      <c r="I54" s="140"/>
      <c r="J54" s="140"/>
      <c r="K54" s="140"/>
      <c r="L54" s="140"/>
    </row>
    <row r="55" spans="1:12" x14ac:dyDescent="0.25">
      <c r="A55" s="140"/>
      <c r="B55" s="140"/>
      <c r="C55" s="132"/>
      <c r="D55" s="132"/>
      <c r="E55" s="132"/>
      <c r="F55" s="140"/>
      <c r="G55" s="140"/>
      <c r="H55" s="140"/>
      <c r="I55" s="140"/>
      <c r="J55" s="140"/>
      <c r="K55" s="140"/>
      <c r="L55" s="140"/>
    </row>
    <row r="56" spans="1:12" ht="16.5" x14ac:dyDescent="0.3">
      <c r="A56" s="140"/>
      <c r="B56" s="140"/>
      <c r="C56" s="271" t="s">
        <v>95</v>
      </c>
      <c r="D56" s="272"/>
      <c r="E56" s="105" t="str">
        <f>IF(E54="?","?",IF(E54=25,"correto","tente de novo"))</f>
        <v>?</v>
      </c>
      <c r="F56" s="140"/>
      <c r="G56" s="140"/>
      <c r="H56" s="140"/>
      <c r="I56" s="140"/>
      <c r="J56" s="140"/>
      <c r="K56" s="140"/>
      <c r="L56" s="140"/>
    </row>
    <row r="57" spans="1:12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1:12" x14ac:dyDescent="0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1:12" s="153" customFormat="1" x14ac:dyDescent="0.25"/>
    <row r="60" spans="1:12" s="153" customFormat="1" x14ac:dyDescent="0.25"/>
    <row r="61" spans="1:12" s="153" customFormat="1" x14ac:dyDescent="0.25"/>
    <row r="62" spans="1:12" s="153" customFormat="1" x14ac:dyDescent="0.25"/>
    <row r="63" spans="1:12" s="153" customFormat="1" x14ac:dyDescent="0.25"/>
    <row r="64" spans="1:12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  <row r="94" s="153" customFormat="1" x14ac:dyDescent="0.25"/>
    <row r="95" s="153" customFormat="1" x14ac:dyDescent="0.25"/>
    <row r="96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  <row r="295" s="153" customFormat="1" x14ac:dyDescent="0.25"/>
    <row r="296" s="153" customFormat="1" x14ac:dyDescent="0.25"/>
    <row r="297" s="153" customFormat="1" x14ac:dyDescent="0.25"/>
    <row r="298" s="153" customFormat="1" x14ac:dyDescent="0.25"/>
    <row r="299" s="153" customFormat="1" x14ac:dyDescent="0.25"/>
    <row r="300" s="153" customFormat="1" x14ac:dyDescent="0.25"/>
    <row r="301" s="153" customFormat="1" x14ac:dyDescent="0.25"/>
  </sheetData>
  <mergeCells count="20">
    <mergeCell ref="C54:D54"/>
    <mergeCell ref="C56:D56"/>
    <mergeCell ref="C48:D48"/>
    <mergeCell ref="C50:D50"/>
    <mergeCell ref="A21:L21"/>
    <mergeCell ref="A28:L28"/>
    <mergeCell ref="A46:I46"/>
    <mergeCell ref="A52:I52"/>
    <mergeCell ref="F30:G30"/>
    <mergeCell ref="A40:I40"/>
    <mergeCell ref="C42:D42"/>
    <mergeCell ref="C44:D44"/>
    <mergeCell ref="A37:L37"/>
    <mergeCell ref="A38:L38"/>
    <mergeCell ref="A10:K10"/>
    <mergeCell ref="A12:L12"/>
    <mergeCell ref="A13:L13"/>
    <mergeCell ref="A14:L14"/>
    <mergeCell ref="C16:D16"/>
    <mergeCell ref="C18:D18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workbookViewId="0">
      <selection activeCell="D55" sqref="D55"/>
    </sheetView>
  </sheetViews>
  <sheetFormatPr defaultRowHeight="15" x14ac:dyDescent="0.25"/>
  <cols>
    <col min="1" max="16384" width="9.140625" style="153"/>
  </cols>
  <sheetData>
    <row r="1" spans="1:20" x14ac:dyDescent="0.2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</row>
    <row r="2" spans="1:20" x14ac:dyDescent="0.25">
      <c r="A2" s="159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62"/>
    </row>
    <row r="3" spans="1:20" x14ac:dyDescent="0.25">
      <c r="A3" s="159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62"/>
    </row>
    <row r="4" spans="1:20" x14ac:dyDescent="0.25">
      <c r="A4" s="159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62"/>
    </row>
    <row r="5" spans="1:20" x14ac:dyDescent="0.25">
      <c r="A5" s="159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62"/>
    </row>
    <row r="6" spans="1:20" x14ac:dyDescent="0.25">
      <c r="A6" s="159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62"/>
    </row>
    <row r="7" spans="1:20" x14ac:dyDescent="0.25">
      <c r="A7" s="159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62"/>
    </row>
    <row r="8" spans="1:20" x14ac:dyDescent="0.25">
      <c r="A8" s="159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T8" s="162"/>
    </row>
    <row r="9" spans="1:20" x14ac:dyDescent="0.25">
      <c r="A9" s="159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T9" s="162"/>
    </row>
    <row r="10" spans="1:20" x14ac:dyDescent="0.25">
      <c r="A10" s="159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62"/>
    </row>
    <row r="11" spans="1:20" x14ac:dyDescent="0.25">
      <c r="A11" s="159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62"/>
    </row>
    <row r="12" spans="1:20" x14ac:dyDescent="0.25">
      <c r="A12" s="159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62"/>
    </row>
    <row r="13" spans="1:20" x14ac:dyDescent="0.25">
      <c r="A13" s="159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62"/>
    </row>
    <row r="14" spans="1:20" x14ac:dyDescent="0.25">
      <c r="A14" s="159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62"/>
    </row>
    <row r="15" spans="1:20" x14ac:dyDescent="0.25">
      <c r="A15" s="159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62"/>
    </row>
    <row r="16" spans="1:20" x14ac:dyDescent="0.25">
      <c r="A16" s="159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62"/>
    </row>
    <row r="17" spans="1:20" x14ac:dyDescent="0.25">
      <c r="A17" s="159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62"/>
    </row>
    <row r="18" spans="1:20" x14ac:dyDescent="0.25">
      <c r="A18" s="159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62"/>
    </row>
    <row r="19" spans="1:20" x14ac:dyDescent="0.25">
      <c r="A19" s="159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62"/>
    </row>
    <row r="20" spans="1:20" x14ac:dyDescent="0.25">
      <c r="A20" s="159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62"/>
    </row>
    <row r="21" spans="1:20" ht="18.75" x14ac:dyDescent="0.3">
      <c r="A21" s="159"/>
      <c r="B21" s="156"/>
      <c r="C21" s="156"/>
      <c r="D21" s="156"/>
      <c r="E21" s="156"/>
      <c r="F21" s="156"/>
      <c r="G21" s="156"/>
      <c r="H21" s="156"/>
      <c r="I21" s="156"/>
      <c r="J21" s="156"/>
      <c r="K21" s="215"/>
      <c r="L21" s="156"/>
      <c r="M21" s="156"/>
      <c r="N21" s="156"/>
      <c r="O21" s="156"/>
      <c r="P21" s="216"/>
      <c r="Q21" s="156"/>
      <c r="R21" s="156"/>
      <c r="S21" s="156"/>
      <c r="T21" s="162"/>
    </row>
    <row r="22" spans="1:20" ht="18.75" x14ac:dyDescent="0.3">
      <c r="A22" s="159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216"/>
      <c r="Q22" s="156"/>
      <c r="R22" s="156"/>
      <c r="S22" s="156"/>
      <c r="T22" s="162"/>
    </row>
    <row r="23" spans="1:20" ht="18.75" x14ac:dyDescent="0.3">
      <c r="A23" s="159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216"/>
      <c r="Q23" s="156"/>
      <c r="R23" s="156"/>
      <c r="S23" s="156"/>
      <c r="T23" s="162"/>
    </row>
    <row r="24" spans="1:20" ht="18.75" x14ac:dyDescent="0.3">
      <c r="A24" s="159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216"/>
      <c r="Q24" s="156"/>
      <c r="R24" s="156"/>
      <c r="S24" s="156"/>
      <c r="T24" s="162"/>
    </row>
    <row r="25" spans="1:20" x14ac:dyDescent="0.25">
      <c r="A25" s="159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62"/>
    </row>
    <row r="26" spans="1:20" x14ac:dyDescent="0.25">
      <c r="A26" s="159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62"/>
    </row>
    <row r="27" spans="1:20" x14ac:dyDescent="0.25">
      <c r="A27" s="159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62"/>
    </row>
    <row r="28" spans="1:20" x14ac:dyDescent="0.25">
      <c r="A28" s="159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62"/>
    </row>
    <row r="29" spans="1:20" x14ac:dyDescent="0.25">
      <c r="A29" s="159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62"/>
    </row>
    <row r="30" spans="1:20" x14ac:dyDescent="0.25">
      <c r="A30" s="159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62"/>
    </row>
    <row r="31" spans="1:20" x14ac:dyDescent="0.25">
      <c r="A31" s="159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62"/>
    </row>
    <row r="32" spans="1:20" x14ac:dyDescent="0.25">
      <c r="A32" s="159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62"/>
    </row>
    <row r="33" spans="1:20" x14ac:dyDescent="0.25">
      <c r="A33" s="159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62"/>
    </row>
    <row r="34" spans="1:20" x14ac:dyDescent="0.25">
      <c r="A34" s="159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62"/>
    </row>
    <row r="35" spans="1:20" ht="21" x14ac:dyDescent="0.35">
      <c r="A35" s="16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217" t="s">
        <v>123</v>
      </c>
      <c r="Q35" s="161"/>
      <c r="R35" s="161"/>
      <c r="S35" s="161"/>
      <c r="T35" s="164"/>
    </row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aplicacao</vt:lpstr>
      <vt:lpstr>conceito</vt:lpstr>
      <vt:lpstr>exercicios 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Tania Michel Pereira</cp:lastModifiedBy>
  <dcterms:created xsi:type="dcterms:W3CDTF">2010-05-30T17:45:03Z</dcterms:created>
  <dcterms:modified xsi:type="dcterms:W3CDTF">2023-09-22T17:13:27Z</dcterms:modified>
</cp:coreProperties>
</file>